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General Overview" sheetId="1" state="visible" r:id="rId2"/>
    <sheet name="Partner 1 - Coordinator" sheetId="2" state="visible" r:id="rId3"/>
    <sheet name="Partner 2" sheetId="3" state="visible" r:id="rId4"/>
    <sheet name="Partner 3" sheetId="4" state="visible" r:id="rId5"/>
    <sheet name="Partner 4" sheetId="5" state="visible" r:id="rId6"/>
    <sheet name="Partner 5" sheetId="6" state="visible" r:id="rId7"/>
    <sheet name="Partner 6" sheetId="7" state="visible" r:id="rId8"/>
    <sheet name="Partner 7" sheetId="8" state="visible" r:id="rId9"/>
    <sheet name="Partner 8" sheetId="9" state="visible" r:id="rId10"/>
    <sheet name="Partner 9" sheetId="10" state="visible" r:id="rId11"/>
    <sheet name="Partner 10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<sst xmlns="http://schemas.openxmlformats.org/spreadsheetml/2006/main" count="698" uniqueCount="115">
  <si>
    <r>
      <rPr>
        <b val="true"/>
        <sz val="14"/>
        <rFont val="Cambria"/>
        <family val="1"/>
        <charset val="1"/>
      </rPr>
      <t xml:space="preserve">QuantERA Call
</t>
    </r>
    <r>
      <rPr>
        <sz val="18"/>
        <rFont val="Cambria"/>
        <family val="1"/>
        <charset val="1"/>
      </rPr>
      <t xml:space="preserve">Financial Form of the Project</t>
    </r>
  </si>
  <si>
    <t xml:space="preserve">Project Acronym</t>
  </si>
  <si>
    <r>
      <rPr>
        <b val="true"/>
        <sz val="12"/>
        <color rgb="FFFF0000"/>
        <rFont val="Calibri"/>
        <family val="2"/>
        <charset val="1"/>
      </rPr>
      <t xml:space="preserve">Important note:</t>
    </r>
    <r>
      <rPr>
        <b val="true"/>
        <sz val="12"/>
        <rFont val="Calibri"/>
        <family val="2"/>
        <charset val="1"/>
      </rPr>
      <t xml:space="preserve"> </t>
    </r>
    <r>
      <rPr>
        <sz val="12"/>
        <rFont val="Calibri"/>
        <family val="2"/>
        <charset val="1"/>
      </rPr>
      <t xml:space="preserve">this Financial Form must be uploaded in the Electronic Submission System</t>
    </r>
  </si>
  <si>
    <t xml:space="preserve">Partners</t>
  </si>
  <si>
    <t xml:space="preserve">Project Coordinator (Partner 1)</t>
  </si>
  <si>
    <t xml:space="preserve">Partner 2</t>
  </si>
  <si>
    <t xml:space="preserve">Partner 3</t>
  </si>
  <si>
    <t xml:space="preserve">Partner 4</t>
  </si>
  <si>
    <t xml:space="preserve">Partner 5</t>
  </si>
  <si>
    <t xml:space="preserve">Partner 6</t>
  </si>
  <si>
    <t xml:space="preserve">Partner 7</t>
  </si>
  <si>
    <t xml:space="preserve">Partner 8</t>
  </si>
  <si>
    <t xml:space="preserve">Partner 9</t>
  </si>
  <si>
    <t xml:space="preserve">Partner 10</t>
  </si>
  <si>
    <t xml:space="preserve">Name (group leader)</t>
  </si>
  <si>
    <t xml:space="preserve">Institution</t>
  </si>
  <si>
    <t xml:space="preserve">Country</t>
  </si>
  <si>
    <t xml:space="preserve">Funding organisation</t>
  </si>
  <si>
    <r>
      <rPr>
        <b val="true"/>
        <sz val="10"/>
        <rFont val="Calibri"/>
        <family val="2"/>
        <charset val="1"/>
      </rPr>
      <t xml:space="preserve">Project Costs</t>
    </r>
    <r>
      <rPr>
        <b val="true"/>
        <vertAlign val="superscript"/>
        <sz val="10"/>
        <rFont val="Calibri"/>
        <family val="2"/>
        <charset val="1"/>
      </rPr>
      <t xml:space="preserve">1</t>
    </r>
    <r>
      <rPr>
        <b val="true"/>
        <sz val="10"/>
        <rFont val="Calibri"/>
        <family val="2"/>
        <charset val="1"/>
      </rPr>
      <t xml:space="preserve"> (Euro)</t>
    </r>
  </si>
  <si>
    <t xml:space="preserve">Total</t>
  </si>
  <si>
    <t xml:space="preserve">Personnel</t>
  </si>
  <si>
    <t xml:space="preserve">Consumables </t>
  </si>
  <si>
    <t xml:space="preserve">Equipment </t>
  </si>
  <si>
    <t xml:space="preserve">Travel 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</si>
  <si>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</si>
  <si>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Other </t>
  </si>
  <si>
    <t xml:space="preserve">Overheads </t>
  </si>
  <si>
    <t xml:space="preserve">Partner Total Costs</t>
  </si>
  <si>
    <t xml:space="preserve">Requested</t>
  </si>
  <si>
    <r>
      <rPr>
        <vertAlign val="superscript"/>
        <sz val="10"/>
        <rFont val="Calibri"/>
        <family val="2"/>
        <charset val="1"/>
      </rPr>
      <t xml:space="preserve">1</t>
    </r>
    <r>
      <rPr>
        <sz val="10"/>
        <rFont val="Calibri"/>
        <family val="2"/>
        <charset val="1"/>
      </rPr>
      <t xml:space="preserve"> Some costs may be not eligible in all countries; we recommend checking the Call Announcement and the annexes, and consulting with the Call national contact points</t>
    </r>
  </si>
  <si>
    <r>
      <rPr>
        <vertAlign val="superscript"/>
        <sz val="10"/>
        <rFont val="Calibri"/>
        <family val="2"/>
        <charset val="1"/>
      </rPr>
      <t xml:space="preserve">2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</si>
  <si>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None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</si>
  <si>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</si>
  <si>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FFG (Austria)</t>
  </si>
  <si>
    <t xml:space="preserve">FWF (Austria)</t>
  </si>
  <si>
    <t xml:space="preserve">Principal Investigator</t>
  </si>
  <si>
    <t xml:space="preserve">Dr Dominic Horsman</t>
  </si>
  <si>
    <t xml:space="preserve">FNRS (Belgium)</t>
  </si>
  <si>
    <t xml:space="preserve">LIG, Universite Grenoble Alpes</t>
  </si>
  <si>
    <t xml:space="preserve">BNSF (Bulgaria)</t>
  </si>
  <si>
    <t xml:space="preserve">France</t>
  </si>
  <si>
    <t xml:space="preserve">HRZZ (Croatia)</t>
  </si>
  <si>
    <t xml:space="preserve">ANR (France)</t>
  </si>
  <si>
    <t xml:space="preserve">MEYS (Czech Republic)</t>
  </si>
  <si>
    <t xml:space="preserve">IFD (Denmark)</t>
  </si>
  <si>
    <t xml:space="preserve">Type</t>
  </si>
  <si>
    <t xml:space="preserve">Item Description</t>
  </si>
  <si>
    <t xml:space="preserve">Year 1</t>
  </si>
  <si>
    <t xml:space="preserve">Year 2</t>
  </si>
  <si>
    <t xml:space="preserve">Year 3</t>
  </si>
  <si>
    <t xml:space="preserve">Year 4</t>
  </si>
  <si>
    <t xml:space="preserve">Total </t>
  </si>
  <si>
    <t xml:space="preserve">Total Costs</t>
  </si>
  <si>
    <t xml:space="preserve">VDI/TZ ( Germany)</t>
  </si>
  <si>
    <r>
      <rPr>
        <sz val="10"/>
        <rFont val="Calibri"/>
        <family val="2"/>
        <charset val="1"/>
      </rPr>
      <t xml:space="preserve">Personnel</t>
    </r>
    <r>
      <rPr>
        <vertAlign val="superscript"/>
        <sz val="10"/>
        <rFont val="Calibri"/>
        <family val="2"/>
        <charset val="1"/>
      </rPr>
      <t xml:space="preserve">2</t>
    </r>
  </si>
  <si>
    <t xml:space="preserve">Post-doc (18PM), PhD student (9PM), Principal Investigator (12M)</t>
  </si>
  <si>
    <t xml:space="preserve">GSRT (Greece)</t>
  </si>
  <si>
    <t xml:space="preserve">NKFIH (Hungary)</t>
  </si>
  <si>
    <t xml:space="preserve">two laptops</t>
  </si>
  <si>
    <t xml:space="preserve">Innovation Authority (Israel)</t>
  </si>
  <si>
    <t xml:space="preserve">Conferences (e.g. QIP, QPL, TQC): fee, travel, accomm. </t>
  </si>
  <si>
    <t xml:space="preserve">CNR (Italy)</t>
  </si>
  <si>
    <r>
      <rPr>
        <sz val="10"/>
        <rFont val="Calibri"/>
        <family val="2"/>
        <charset val="1"/>
      </rPr>
      <t xml:space="preserve">Commissions</t>
    </r>
    <r>
      <rPr>
        <vertAlign val="superscript"/>
        <sz val="10"/>
        <rFont val="Calibri"/>
        <family val="2"/>
        <charset val="1"/>
      </rPr>
      <t xml:space="preserve">3</t>
    </r>
    <r>
      <rPr>
        <sz val="10"/>
        <rFont val="Calibri"/>
        <family val="2"/>
        <charset val="1"/>
      </rPr>
      <t xml:space="preserve"> </t>
    </r>
  </si>
  <si>
    <t xml:space="preserve">INFN (Italy)</t>
  </si>
  <si>
    <t xml:space="preserve">Workshops for project</t>
  </si>
  <si>
    <t xml:space="preserve">INRIM (Italy)</t>
  </si>
  <si>
    <t xml:space="preserve">VIAA (Latvia)</t>
  </si>
  <si>
    <t xml:space="preserve">RCL (Lithuania)</t>
  </si>
  <si>
    <t xml:space="preserve">RCN (Norway)</t>
  </si>
  <si>
    <t xml:space="preserve">NCBR (Poland)</t>
  </si>
  <si>
    <t xml:space="preserve">1 Some costs may be not eligible in all countries; we recommend checking the Call Announcement and the annexes, and consulting with the Call national contact points</t>
  </si>
  <si>
    <t xml:space="preserve">NCN (Poland)</t>
  </si>
  <si>
    <r>
      <rPr>
        <vertAlign val="superscript"/>
        <sz val="10"/>
        <rFont val="Calibri"/>
        <family val="2"/>
        <charset val="1"/>
      </rPr>
      <t xml:space="preserve">2</t>
    </r>
    <r>
      <rPr>
        <sz val="10"/>
        <rFont val="Calibri"/>
        <family val="2"/>
        <charset val="1"/>
      </rPr>
      <t xml:space="preserve"> Provide information on number of person.months (PM), qualification (e.g. post-doc, technician…) </t>
    </r>
  </si>
  <si>
    <t xml:space="preserve">FCT (Portugal)</t>
  </si>
  <si>
    <r>
      <rPr>
        <vertAlign val="superscript"/>
        <sz val="12"/>
        <rFont val="Calibri"/>
        <family val="2"/>
        <charset val="1"/>
      </rPr>
      <t xml:space="preserve">3 </t>
    </r>
    <r>
      <rPr>
        <sz val="10"/>
        <rFont val="Calibri"/>
        <family val="2"/>
        <charset val="1"/>
      </rPr>
      <t xml:space="preserve">E.g. subcontracting, provisions, licensing fees</t>
    </r>
  </si>
  <si>
    <t xml:space="preserve">UEFISCDI (Romania)</t>
  </si>
  <si>
    <t xml:space="preserve">SAS (Slovakia)</t>
  </si>
  <si>
    <t xml:space="preserve">MIZS (Slovenia)</t>
  </si>
  <si>
    <t xml:space="preserve">AEI (Spain)</t>
  </si>
  <si>
    <t xml:space="preserve">VR (Sweden)</t>
  </si>
  <si>
    <t xml:space="preserve">SNSF (Switzerland)</t>
  </si>
  <si>
    <t xml:space="preserve">TUBITAK (Turkey)</t>
  </si>
  <si>
    <t xml:space="preserve">UKRI (United Kingdom)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</si>
  <si>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2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</si>
  <si>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Simon Perdrix</t>
  </si>
  <si>
    <t xml:space="preserve">CNRS - LORIA</t>
  </si>
  <si>
    <t xml:space="preserve">searcher(18PM)+Trainees(12PM)+Permanent Staff(29PM)</t>
  </si>
  <si>
    <t xml:space="preserve">Réunions consortium et conférences</t>
  </si>
  <si>
    <t xml:space="preserve">8% frais d'environnement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</si>
  <si>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3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</si>
  <si>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Prof. Bob Coecke</t>
  </si>
  <si>
    <t xml:space="preserve">University of Oxford</t>
  </si>
  <si>
    <t xml:space="preserve">United Kingdom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</si>
  <si>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4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</si>
  <si>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Ross Duncan</t>
  </si>
  <si>
    <t xml:space="preserve">Cambridge Quantum Computing Ltd</t>
  </si>
  <si>
    <t xml:space="preserve">UK</t>
  </si>
  <si>
    <t xml:space="preserve">Ross Duncan (Senior Scientist) 90 days, Will Simmons (Research Software Developer) 180 days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</si>
  <si>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5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</si>
  <si>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Dr Ana Belen Sainz</t>
  </si>
  <si>
    <t xml:space="preserve">ICTQT, University of Gdansk</t>
  </si>
  <si>
    <t xml:space="preserve">Poland</t>
  </si>
  <si>
    <t xml:space="preserve">Post-doc (59PM), PhD student (5PM), Principal Investigator (12M)</t>
  </si>
  <si>
    <t xml:space="preserve">Software licenses</t>
  </si>
  <si>
    <t xml:space="preserve">Publication charges (e.g. PRX, Nat Commun)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</si>
  <si>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6</t>
    </r>
    <r>
      <rPr>
        <vertAlign val="superscript"/>
        <sz val="18"/>
        <rFont val="Cambria"/>
        <family val="1"/>
        <charset val="1"/>
      </rPr>
      <t xml:space="preserve">1</t>
    </r>
  </si>
  <si>
    <t xml:space="preserve">éé</t>
  </si>
  <si>
    <t xml:space="preserve">Dr Aleks Kissinger</t>
  </si>
  <si>
    <t xml:space="preserve">Radbout University</t>
  </si>
  <si>
    <t xml:space="preserve">Netherlands</t>
  </si>
  <si>
    <t xml:space="preserve">one postdoc</t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</si>
  <si>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7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</si>
  <si>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8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</si>
  <si>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9</t>
    </r>
    <r>
      <rPr>
        <vertAlign val="superscript"/>
        <sz val="18"/>
        <rFont val="Cambria"/>
        <family val="1"/>
        <charset val="1"/>
      </rPr>
      <t xml:space="preserve">1</t>
    </r>
  </si>
  <si>
    <r>
      <rPr>
        <b val="true"/>
        <sz val="14"/>
        <rFont val="Cambria"/>
        <family val="1"/>
        <charset val="1"/>
      </rPr>
      <t xml:space="preserve">QuantERA Call 
</t>
    </r>
    <r>
      <rPr>
        <sz val="18"/>
        <rFont val="Cambria"/>
        <family val="1"/>
        <charset val="1"/>
      </rPr>
      <t xml:space="preserve">Financial Plan of Project Partner 10</t>
    </r>
    <r>
      <rPr>
        <vertAlign val="superscript"/>
        <sz val="18"/>
        <rFont val="Cambria"/>
        <family val="1"/>
        <charset val="1"/>
      </rPr>
      <t xml:space="preserve">1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</si>
</sst>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_ ;\-#,##0.00\ "/>
    <numFmt numFmtId="166" formatCode="#,##0.00"/>
    <numFmt numFmtId="167" formatCode="#,##0&quot; €&quot;;\-#,##0&quot; €&quot;"/>
    <numFmt numFmtId="168" formatCode="#,##0&quot; €&quot;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4"/>
      <name val="Cambria"/>
      <family val="1"/>
      <charset val="1"/>
    </font>
    <font>
      <sz val="18"/>
      <name val="Cambria"/>
      <family val="1"/>
      <charset val="1"/>
    </font>
    <font>
      <b val="true"/>
      <sz val="11"/>
      <color rgb="FF00B0F0"/>
      <name val="Calibri"/>
      <family val="2"/>
      <charset val="1"/>
    </font>
    <font>
      <sz val="18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vertAlign val="superscript"/>
      <sz val="10"/>
      <name val="Calibri"/>
      <family val="2"/>
      <charset val="1"/>
    </font>
    <font>
      <vertAlign val="superscript"/>
      <sz val="10"/>
      <name val="Calibri"/>
      <family val="2"/>
      <charset val="1"/>
    </font>
    <font>
      <sz val="10"/>
      <color rgb="FFFFFFFF"/>
      <name val="Calibri"/>
      <family val="2"/>
      <charset val="1"/>
    </font>
    <font>
      <vertAlign val="superscript"/>
      <sz val="18"/>
      <name val="Cambria"/>
      <family val="1"/>
      <charset val="1"/>
    </font>
    <font>
      <sz val="14"/>
      <name val="Calibri"/>
      <family val="2"/>
      <charset val="1"/>
    </font>
    <font>
      <b val="true"/>
      <sz val="10"/>
      <color rgb="FF00B0F0"/>
      <name val="Calibri"/>
      <family val="2"/>
      <charset val="1"/>
    </font>
    <font>
      <vertAlign val="superscript"/>
      <sz val="12"/>
      <name val="Calibri"/>
      <family val="2"/>
      <charset val="1"/>
    </font>
    <font>
      <b val="true"/>
      <sz val="14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EBF1D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2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6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4" activeCellId="0" sqref="C4"/>
    </sheetView>
  </sheetViews>
  <sheetFormatPr defaultRowHeight="12.75" zeroHeight="false" outlineLevelRow="0" outlineLevelCol="0"/>
  <cols>
    <col collapsed="false" customWidth="true" hidden="false" outlineLevel="0" max="1" min="1" style="1" width="1.44"/>
    <col collapsed="false" customWidth="true" hidden="false" outlineLevel="0" max="2" min="2" style="2" width="22.89"/>
    <col collapsed="false" customWidth="true" hidden="false" outlineLevel="0" max="8" min="3" style="2" width="12.44"/>
    <col collapsed="false" customWidth="true" hidden="false" outlineLevel="0" max="12" min="9" style="1" width="12.44"/>
    <col collapsed="false" customWidth="true" hidden="false" outlineLevel="0" max="13" min="13" style="1" width="1.56"/>
    <col collapsed="false" customWidth="true" hidden="false" outlineLevel="0" max="16" min="14" style="1" width="11.45"/>
    <col collapsed="false" customWidth="true" hidden="false" outlineLevel="0" max="1025" min="17" style="2" width="11.45"/>
  </cols>
  <sheetData>
    <row r="1" customFormat="false" ht="11.25" hidden="false" customHeight="true" outlineLevel="0" collapsed="false">
      <c r="B1" s="3"/>
      <c r="C1" s="1"/>
      <c r="D1" s="1"/>
      <c r="E1" s="1"/>
      <c r="F1" s="1"/>
      <c r="G1" s="1"/>
      <c r="H1" s="1"/>
    </row>
    <row r="2" customFormat="false" ht="49.5" hidden="false" customHeight="true" outlineLevel="0" collapsed="false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customFormat="false" ht="12.75" hidden="false" customHeight="true" outlineLevel="0" collapsed="false">
      <c r="B3" s="1"/>
      <c r="C3" s="1"/>
      <c r="D3" s="1"/>
      <c r="E3" s="1"/>
      <c r="F3" s="1"/>
      <c r="G3" s="1"/>
      <c r="H3" s="1"/>
    </row>
    <row r="4" customFormat="false" ht="18" hidden="false" customHeight="true" outlineLevel="0" collapsed="false">
      <c r="B4" s="5" t="s">
        <v>1</v>
      </c>
      <c r="C4" s="6"/>
      <c r="D4" s="6"/>
      <c r="E4" s="1"/>
      <c r="F4" s="1"/>
      <c r="G4" s="1"/>
      <c r="H4" s="1"/>
      <c r="M4" s="2"/>
      <c r="N4" s="2"/>
      <c r="O4" s="2"/>
      <c r="P4" s="2"/>
    </row>
    <row r="5" customFormat="false" ht="12.75" hidden="false" customHeight="true" outlineLevel="0" collapsed="false">
      <c r="B5" s="7"/>
      <c r="C5" s="1"/>
      <c r="D5" s="1"/>
      <c r="E5" s="1"/>
      <c r="F5" s="1"/>
      <c r="G5" s="1"/>
      <c r="H5" s="1"/>
    </row>
    <row r="6" customFormat="false" ht="17.25" hidden="false" customHeight="true" outlineLevel="0" collapsed="false">
      <c r="B6" s="8" t="s">
        <v>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12.75" hidden="false" customHeight="true" outlineLevel="0" collapsed="false">
      <c r="B7" s="1"/>
      <c r="C7" s="1"/>
      <c r="D7" s="1"/>
      <c r="E7" s="1"/>
      <c r="F7" s="1"/>
      <c r="G7" s="1"/>
      <c r="H7" s="1"/>
    </row>
    <row r="8" s="11" customFormat="true" ht="42.75" hidden="false" customHeight="true" outlineLevel="0" collapsed="false">
      <c r="A8" s="9"/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0" t="s">
        <v>10</v>
      </c>
      <c r="J8" s="10" t="s">
        <v>11</v>
      </c>
      <c r="K8" s="10" t="s">
        <v>12</v>
      </c>
      <c r="L8" s="10" t="s">
        <v>13</v>
      </c>
      <c r="M8" s="9"/>
      <c r="N8" s="1"/>
      <c r="O8" s="9"/>
      <c r="P8" s="9"/>
    </row>
    <row r="9" customFormat="false" ht="14.25" hidden="false" customHeight="true" outlineLevel="0" collapsed="false">
      <c r="B9" s="12" t="s">
        <v>14</v>
      </c>
      <c r="C9" s="13" t="str">
        <f aca="false">IF('Partner 1 - Coordinator'!$C4="","-",'Partner 1 - Coordinator'!$C4)</f>
        <v>Dr Dominic Horsman</v>
      </c>
      <c r="D9" s="13" t="str">
        <f aca="false">IF('Partner 2'!$C4="","-",'Partner 2'!$C4)</f>
        <v>Dr Simon Perdrix</v>
      </c>
      <c r="E9" s="13" t="str">
        <f aca="false">IF('Partner 3'!$C4="","-",'Partner 3'!$C4)</f>
        <v>Prof. Bob Coecke</v>
      </c>
      <c r="F9" s="13" t="str">
        <f aca="false">IF('Partner 4'!$C4="","-",'Partner 4'!$C4)</f>
        <v>Dr Ross Duncan</v>
      </c>
      <c r="G9" s="13" t="str">
        <f aca="false">IF('Partner 5'!$C4="","-",'Partner 5'!$C4)</f>
        <v>Dr Ana Belen Sainz</v>
      </c>
      <c r="H9" s="13" t="str">
        <f aca="false">IF('Partner 6'!$C4="","-",'Partner 6'!$C4)</f>
        <v>Dr Aleks Kissinger</v>
      </c>
      <c r="I9" s="13" t="str">
        <f aca="false">IF('Partner 7'!$C4="","-",'Partner 7'!$C4)</f>
        <v>-</v>
      </c>
      <c r="J9" s="13" t="str">
        <f aca="false">IF('Partner 8'!$C4="","-",'Partner 8'!$C4)</f>
        <v>-</v>
      </c>
      <c r="K9" s="13" t="str">
        <f aca="false">IF('Partner 9'!$C4="","-",'Partner 9'!$C4)</f>
        <v>-</v>
      </c>
      <c r="L9" s="13" t="str">
        <f aca="false">IF('Partner 10'!$C4="","-",'Partner 10'!$C4)</f>
        <v>-</v>
      </c>
    </row>
    <row r="10" customFormat="false" ht="14.25" hidden="false" customHeight="true" outlineLevel="0" collapsed="false">
      <c r="B10" s="12" t="s">
        <v>15</v>
      </c>
      <c r="C10" s="13" t="str">
        <f aca="false">IF('Partner 1 - Coordinator'!$C5="","-",'Partner 1 - Coordinator'!$C5)</f>
        <v>LIG, Universite Grenoble Alpes</v>
      </c>
      <c r="D10" s="13" t="str">
        <f aca="false">IF('Partner 2'!$C5="","-",'Partner 2'!$C5)</f>
        <v>CNRS - LORIA</v>
      </c>
      <c r="E10" s="13" t="str">
        <f aca="false">IF('Partner 3'!$C5="","-",'Partner 3'!$C5)</f>
        <v>University of Oxford</v>
      </c>
      <c r="F10" s="13" t="str">
        <f aca="false">IF('Partner 4'!$C5="","-",'Partner 4'!$C5)</f>
        <v>Cambridge Quantum Computing Ltd</v>
      </c>
      <c r="G10" s="13" t="str">
        <f aca="false">IF('Partner 5'!$C5="","-",'Partner 5'!$C5)</f>
        <v>ICTQT, University of Gdansk</v>
      </c>
      <c r="H10" s="13" t="str">
        <f aca="false">IF('Partner 6'!$C5="","-",'Partner 6'!$C5)</f>
        <v>Radbout University</v>
      </c>
      <c r="I10" s="13" t="str">
        <f aca="false">IF('Partner 7'!$C5="","-",'Partner 7'!$C5)</f>
        <v>-</v>
      </c>
      <c r="J10" s="13" t="str">
        <f aca="false">IF('Partner 8'!$C5="","-",'Partner 8'!$C5)</f>
        <v>-</v>
      </c>
      <c r="K10" s="13" t="str">
        <f aca="false">IF('Partner 9'!$C5="","-",'Partner 9'!$C5)</f>
        <v>-</v>
      </c>
      <c r="L10" s="13" t="str">
        <f aca="false">IF('Partner 10'!$C5="","-",'Partner 10'!$C5)</f>
        <v>-</v>
      </c>
    </row>
    <row r="11" customFormat="false" ht="14.25" hidden="false" customHeight="true" outlineLevel="0" collapsed="false">
      <c r="B11" s="12" t="s">
        <v>16</v>
      </c>
      <c r="C11" s="13" t="str">
        <f aca="false">IF('Partner 1 - Coordinator'!$C6="","-",'Partner 1 - Coordinator'!$C6)</f>
        <v>France</v>
      </c>
      <c r="D11" s="13" t="str">
        <f aca="false">IF('Partner 2'!$C6="","-",'Partner 2'!$C6)</f>
        <v>France</v>
      </c>
      <c r="E11" s="13" t="str">
        <f aca="false">IF('Partner 3'!$C6="","-",'Partner 3'!$C6)</f>
        <v>United Kingdom</v>
      </c>
      <c r="F11" s="13" t="str">
        <f aca="false">IF('Partner 4'!$C6="","-",'Partner 4'!$C6)</f>
        <v>UK</v>
      </c>
      <c r="G11" s="13" t="str">
        <f aca="false">IF('Partner 5'!$C6="","-",'Partner 5'!$C6)</f>
        <v>Poland</v>
      </c>
      <c r="H11" s="13" t="str">
        <f aca="false">IF('Partner 6'!$C6="","-",'Partner 6'!$C6)</f>
        <v>Netherlands</v>
      </c>
      <c r="I11" s="13" t="str">
        <f aca="false">IF('Partner 7'!$C6="","-",'Partner 7'!$C6)</f>
        <v>-</v>
      </c>
      <c r="J11" s="13" t="str">
        <f aca="false">IF('Partner 8'!$C6="","-",'Partner 8'!$C6)</f>
        <v>-</v>
      </c>
      <c r="K11" s="13" t="str">
        <f aca="false">IF('Partner 9'!$C6="","-",'Partner 9'!$C6)</f>
        <v>-</v>
      </c>
      <c r="L11" s="13" t="str">
        <f aca="false">IF('Partner 10'!$C6="","-",'Partner 10'!$C6)</f>
        <v>-</v>
      </c>
    </row>
    <row r="12" customFormat="false" ht="14.25" hidden="false" customHeight="true" outlineLevel="0" collapsed="false">
      <c r="B12" s="12" t="s">
        <v>17</v>
      </c>
      <c r="C12" s="13" t="str">
        <f aca="false">IF('Partner 1 - Coordinator'!$C7="","-",'Partner 1 - Coordinator'!$C7)</f>
        <v>ANR (France)</v>
      </c>
      <c r="D12" s="13" t="str">
        <f aca="false">IF('Partner 2'!$C7="","-",'Partner 2'!$C7)</f>
        <v>ANR (France)</v>
      </c>
      <c r="E12" s="13" t="str">
        <f aca="false">IF('Partner 3'!$C7="","-",'Partner 3'!$C7)</f>
        <v>UKRI (United Kingdom)</v>
      </c>
      <c r="F12" s="13" t="str">
        <f aca="false">IF('Partner 4'!$C7="","-",'Partner 4'!$C7)</f>
        <v>-</v>
      </c>
      <c r="G12" s="13" t="str">
        <f aca="false">IF('Partner 5'!$C7="","-",'Partner 5'!$C7)</f>
        <v>NCN (Poland)</v>
      </c>
      <c r="H12" s="13" t="str">
        <f aca="false">IF('Partner 6'!$C7="","-",'Partner 6'!$C7)</f>
        <v>-</v>
      </c>
      <c r="I12" s="13" t="str">
        <f aca="false">IF('Partner 7'!$C7="","-",'Partner 7'!$C7)</f>
        <v>-</v>
      </c>
      <c r="J12" s="13" t="str">
        <f aca="false">IF('Partner 8'!$C7="","-",'Partner 8'!$C7)</f>
        <v>-</v>
      </c>
      <c r="K12" s="13" t="str">
        <f aca="false">IF('Partner 9'!$C7="","-",'Partner 9'!$C7)</f>
        <v>-</v>
      </c>
      <c r="L12" s="13" t="str">
        <f aca="false">IF('Partner 10'!$C7="","-",'Partner 10'!$C7)</f>
        <v>-</v>
      </c>
    </row>
    <row r="13" customFormat="false" ht="21" hidden="false" customHeight="true" outlineLevel="0" collapsed="false">
      <c r="B13" s="10" t="s">
        <v>18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19</v>
      </c>
    </row>
    <row r="14" customFormat="false" ht="14.25" hidden="false" customHeight="true" outlineLevel="0" collapsed="false">
      <c r="B14" s="16" t="s">
        <v>20</v>
      </c>
      <c r="C14" s="17" t="n">
        <f aca="false">'Partner 1 - Coordinator'!$M11</f>
        <v>195983.168359017</v>
      </c>
      <c r="D14" s="17" t="n">
        <f aca="false">'Partner 2'!$M11</f>
        <v>230569.37</v>
      </c>
      <c r="E14" s="17" t="n">
        <f aca="false">'Partner 3'!$M11</f>
        <v>142279.47</v>
      </c>
      <c r="F14" s="17" t="n">
        <f aca="false">'Partner 4'!$M11</f>
        <v>61459.59</v>
      </c>
      <c r="G14" s="17" t="n">
        <f aca="false">'Partner 5'!$M11</f>
        <v>195983.168359017</v>
      </c>
      <c r="H14" s="17" t="n">
        <f aca="false">'Partner 6'!$M11</f>
        <v>70017</v>
      </c>
      <c r="I14" s="17" t="n">
        <f aca="false">'Partner 7'!$M11</f>
        <v>0</v>
      </c>
      <c r="J14" s="17" t="n">
        <f aca="false">'Partner 8'!$M11</f>
        <v>0</v>
      </c>
      <c r="K14" s="17" t="n">
        <f aca="false">'Partner 9'!$M11</f>
        <v>0</v>
      </c>
      <c r="L14" s="17" t="n">
        <f aca="false">'Partner 10'!$M11</f>
        <v>0</v>
      </c>
      <c r="M14" s="2"/>
      <c r="N14" s="18" t="n">
        <f aca="false">SUM(C14:L14)</f>
        <v>896291.766718034</v>
      </c>
    </row>
    <row r="15" customFormat="false" ht="14.25" hidden="false" customHeight="true" outlineLevel="0" collapsed="false">
      <c r="B15" s="16" t="s">
        <v>21</v>
      </c>
      <c r="C15" s="17" t="n">
        <f aca="false">'Partner 1 - Coordinator'!$M12</f>
        <v>0</v>
      </c>
      <c r="D15" s="17" t="n">
        <f aca="false">'Partner 2'!$M12</f>
        <v>0</v>
      </c>
      <c r="E15" s="17" t="n">
        <f aca="false">'Partner 3'!$M12</f>
        <v>3750</v>
      </c>
      <c r="F15" s="17" t="n">
        <f aca="false">'Partner 4'!$M12</f>
        <v>0</v>
      </c>
      <c r="G15" s="17" t="n">
        <f aca="false">'Partner 5'!$M12</f>
        <v>1388.3104262113</v>
      </c>
      <c r="H15" s="17" t="n">
        <f aca="false">'Partner 6'!$M12</f>
        <v>0</v>
      </c>
      <c r="I15" s="17" t="n">
        <f aca="false">'Partner 7'!$M12</f>
        <v>0</v>
      </c>
      <c r="J15" s="17" t="n">
        <f aca="false">'Partner 8'!$M12</f>
        <v>0</v>
      </c>
      <c r="K15" s="17" t="n">
        <f aca="false">'Partner 9'!$M12</f>
        <v>0</v>
      </c>
      <c r="L15" s="17" t="n">
        <f aca="false">'Partner 10'!$M12</f>
        <v>0</v>
      </c>
      <c r="M15" s="2"/>
      <c r="N15" s="18" t="n">
        <f aca="false">SUM(C15:L15)</f>
        <v>5138.3104262113</v>
      </c>
    </row>
    <row r="16" customFormat="false" ht="14.25" hidden="false" customHeight="true" outlineLevel="0" collapsed="false">
      <c r="B16" s="16" t="s">
        <v>22</v>
      </c>
      <c r="C16" s="17" t="n">
        <f aca="false">'Partner 1 - Coordinator'!$M13</f>
        <v>6000</v>
      </c>
      <c r="D16" s="17" t="n">
        <f aca="false">'Partner 2'!$M13</f>
        <v>8500</v>
      </c>
      <c r="E16" s="17" t="n">
        <f aca="false">'Partner 3'!$M13</f>
        <v>0</v>
      </c>
      <c r="F16" s="17" t="n">
        <f aca="false">'Partner 4'!$M13</f>
        <v>0</v>
      </c>
      <c r="G16" s="17" t="n">
        <f aca="false">'Partner 5'!$M13</f>
        <v>3702.16113656347</v>
      </c>
      <c r="H16" s="17" t="n">
        <f aca="false">'Partner 6'!$M13</f>
        <v>0</v>
      </c>
      <c r="I16" s="17" t="n">
        <f aca="false">'Partner 7'!$M13</f>
        <v>0</v>
      </c>
      <c r="J16" s="17" t="n">
        <f aca="false">'Partner 8'!$M13</f>
        <v>0</v>
      </c>
      <c r="K16" s="17" t="n">
        <f aca="false">'Partner 9'!$M13</f>
        <v>0</v>
      </c>
      <c r="L16" s="17" t="n">
        <f aca="false">'Partner 10'!$M13</f>
        <v>0</v>
      </c>
      <c r="M16" s="2"/>
      <c r="N16" s="18" t="n">
        <f aca="false">SUM(C16:L16)</f>
        <v>18202.1611365635</v>
      </c>
    </row>
    <row r="17" customFormat="false" ht="14.25" hidden="false" customHeight="true" outlineLevel="0" collapsed="false">
      <c r="B17" s="16" t="s">
        <v>23</v>
      </c>
      <c r="C17" s="17" t="n">
        <f aca="false">'Partner 1 - Coordinator'!$M14</f>
        <v>18000</v>
      </c>
      <c r="D17" s="17" t="n">
        <f aca="false">'Partner 2'!$M14</f>
        <v>63000</v>
      </c>
      <c r="E17" s="17" t="n">
        <f aca="false">'Partner 3'!$M14</f>
        <v>49375.01</v>
      </c>
      <c r="F17" s="17" t="n">
        <f aca="false">'Partner 4'!$M14</f>
        <v>0</v>
      </c>
      <c r="G17" s="17" t="n">
        <f aca="false">'Partner 5'!$M14</f>
        <v>18048.0355407469</v>
      </c>
      <c r="H17" s="17" t="n">
        <f aca="false">'Partner 6'!$M14</f>
        <v>9425</v>
      </c>
      <c r="I17" s="17" t="n">
        <f aca="false">'Partner 7'!$M14</f>
        <v>0</v>
      </c>
      <c r="J17" s="17" t="n">
        <f aca="false">'Partner 8'!$M14</f>
        <v>0</v>
      </c>
      <c r="K17" s="17" t="n">
        <f aca="false">'Partner 9'!$M14</f>
        <v>0</v>
      </c>
      <c r="L17" s="17" t="n">
        <f aca="false">'Partner 10'!$M14</f>
        <v>0</v>
      </c>
      <c r="M17" s="2"/>
      <c r="N17" s="18" t="n">
        <f aca="false">SUM(C17:L17)</f>
        <v>157848.045540747</v>
      </c>
    </row>
    <row r="18" customFormat="false" ht="14.25" hidden="false" customHeight="true" outlineLevel="0" collapsed="false">
      <c r="B18" s="16" t="s">
        <v>24</v>
      </c>
      <c r="C18" s="17" t="n">
        <f aca="false">'Partner 1 - Coordinator'!$M15</f>
        <v>0</v>
      </c>
      <c r="D18" s="17" t="n">
        <f aca="false">'Partner 2'!$M15</f>
        <v>0</v>
      </c>
      <c r="E18" s="17" t="n">
        <f aca="false">'Partner 3'!$M15</f>
        <v>0</v>
      </c>
      <c r="F18" s="17" t="n">
        <f aca="false">'Partner 4'!$M15</f>
        <v>0</v>
      </c>
      <c r="G18" s="17" t="n">
        <f aca="false">'Partner 5'!$M15</f>
        <v>0</v>
      </c>
      <c r="H18" s="17" t="n">
        <f aca="false">'Partner 6'!$M15</f>
        <v>0</v>
      </c>
      <c r="I18" s="17" t="n">
        <f aca="false">'Partner 7'!$M15</f>
        <v>0</v>
      </c>
      <c r="J18" s="17" t="n">
        <f aca="false">'Partner 8'!$M15</f>
        <v>0</v>
      </c>
      <c r="K18" s="17" t="n">
        <f aca="false">'Partner 9'!$M15</f>
        <v>0</v>
      </c>
      <c r="L18" s="17" t="n">
        <f aca="false">'Partner 10'!$M15</f>
        <v>0</v>
      </c>
      <c r="M18" s="2"/>
      <c r="N18" s="18" t="n">
        <f aca="false">SUM(C18:L18)</f>
        <v>0</v>
      </c>
    </row>
    <row r="19" customFormat="false" ht="14.25" hidden="false" customHeight="true" outlineLevel="0" collapsed="false">
      <c r="B19" s="16" t="s">
        <v>25</v>
      </c>
      <c r="C19" s="17" t="n">
        <f aca="false">'Partner 1 - Coordinator'!$M16</f>
        <v>45000</v>
      </c>
      <c r="D19" s="17" t="n">
        <f aca="false">'Partner 2'!$M16</f>
        <v>0</v>
      </c>
      <c r="E19" s="17" t="n">
        <f aca="false">'Partner 3'!$M16</f>
        <v>0</v>
      </c>
      <c r="F19" s="17" t="n">
        <f aca="false">'Partner 4'!$M16</f>
        <v>0</v>
      </c>
      <c r="G19" s="17" t="n">
        <f aca="false">'Partner 5'!$M16</f>
        <v>6247.39691795086</v>
      </c>
      <c r="H19" s="17" t="n">
        <f aca="false">'Partner 6'!$M16</f>
        <v>0</v>
      </c>
      <c r="I19" s="17" t="n">
        <f aca="false">'Partner 7'!$M16</f>
        <v>0</v>
      </c>
      <c r="J19" s="17" t="n">
        <f aca="false">'Partner 8'!$M16</f>
        <v>0</v>
      </c>
      <c r="K19" s="17" t="n">
        <f aca="false">'Partner 9'!$M16</f>
        <v>0</v>
      </c>
      <c r="L19" s="17" t="n">
        <f aca="false">'Partner 10'!$M16</f>
        <v>0</v>
      </c>
      <c r="M19" s="2"/>
      <c r="N19" s="18" t="n">
        <f aca="false">SUM(C19:L19)</f>
        <v>51247.3969179509</v>
      </c>
    </row>
    <row r="20" customFormat="false" ht="14.25" hidden="false" customHeight="true" outlineLevel="0" collapsed="false">
      <c r="B20" s="16" t="s">
        <v>26</v>
      </c>
      <c r="C20" s="17" t="n">
        <f aca="false">'Partner 1 - Coordinator'!$M17</f>
        <v>0</v>
      </c>
      <c r="D20" s="17" t="n">
        <f aca="false">'Partner 2'!$M17</f>
        <v>0</v>
      </c>
      <c r="E20" s="17" t="n">
        <f aca="false">'Partner 3'!$M17</f>
        <v>195025.01</v>
      </c>
      <c r="F20" s="17" t="n">
        <f aca="false">'Partner 4'!$M17</f>
        <v>12291.918</v>
      </c>
      <c r="G20" s="17" t="n">
        <f aca="false">'Partner 5'!$M17</f>
        <v>60252.6724975705</v>
      </c>
      <c r="H20" s="17" t="n">
        <f aca="false">'Partner 6'!$M17</f>
        <v>7944</v>
      </c>
      <c r="I20" s="17" t="n">
        <f aca="false">'Partner 7'!$M17</f>
        <v>0</v>
      </c>
      <c r="J20" s="17" t="n">
        <f aca="false">'Partner 8'!$M17</f>
        <v>0</v>
      </c>
      <c r="K20" s="17" t="n">
        <f aca="false">'Partner 9'!$M17</f>
        <v>0</v>
      </c>
      <c r="L20" s="17" t="n">
        <f aca="false">'Partner 10'!$M17</f>
        <v>0</v>
      </c>
      <c r="M20" s="2"/>
      <c r="N20" s="18" t="n">
        <f aca="false">SUM(C20:L20)</f>
        <v>275513.60049757</v>
      </c>
    </row>
    <row r="21" customFormat="false" ht="6" hidden="false" customHeight="true" outlineLevel="0" collapsed="false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customFormat="false" ht="12.75" hidden="false" customHeight="true" outlineLevel="0" collapsed="false">
      <c r="B22" s="21" t="s">
        <v>27</v>
      </c>
      <c r="C22" s="17" t="n">
        <f aca="false">SUM(C14:C20)</f>
        <v>264983.168359017</v>
      </c>
      <c r="D22" s="17" t="n">
        <f aca="false">SUM(D14:D20)</f>
        <v>302069.37</v>
      </c>
      <c r="E22" s="17" t="n">
        <f aca="false">SUM(E14:E20)</f>
        <v>390429.49</v>
      </c>
      <c r="F22" s="17" t="n">
        <f aca="false">SUM(F14:F20)</f>
        <v>73751.508</v>
      </c>
      <c r="G22" s="17" t="n">
        <f aca="false">SUM(G14:G20)</f>
        <v>285621.74487806</v>
      </c>
      <c r="H22" s="17" t="n">
        <f aca="false">SUM(H14:H20)</f>
        <v>87386</v>
      </c>
      <c r="I22" s="17" t="n">
        <f aca="false">SUM(I14:I20)</f>
        <v>0</v>
      </c>
      <c r="J22" s="17" t="n">
        <f aca="false">SUM(J14:J20)</f>
        <v>0</v>
      </c>
      <c r="K22" s="17" t="n">
        <f aca="false">SUM(K14:K20)</f>
        <v>0</v>
      </c>
      <c r="L22" s="17" t="n">
        <f aca="false">SUM(L14:L20)</f>
        <v>0</v>
      </c>
      <c r="M22" s="2"/>
      <c r="N22" s="18" t="n">
        <f aca="false">SUM(C22:L22)</f>
        <v>1404241.28123708</v>
      </c>
    </row>
    <row r="23" customFormat="false" ht="12.75" hidden="false" customHeight="true" outlineLevel="0" collapsed="false">
      <c r="B23" s="21" t="s">
        <v>28</v>
      </c>
      <c r="C23" s="17" t="n">
        <f aca="false">'Partner 1 - Coordinator'!$N19</f>
        <v>193947.938359017</v>
      </c>
      <c r="D23" s="17" t="n">
        <f aca="false">'Partner 2'!$N19</f>
        <v>197805.24</v>
      </c>
      <c r="E23" s="17" t="n">
        <f aca="false">'Partner 3'!$N19</f>
        <v>312343.592</v>
      </c>
      <c r="F23" s="17" t="n">
        <f aca="false">'Partner 4'!$N19</f>
        <v>0</v>
      </c>
      <c r="G23" s="17" t="n">
        <f aca="false">'Partner 5'!$N19</f>
        <v>214586.51487806</v>
      </c>
      <c r="H23" s="17" t="n">
        <f aca="false">'Partner 6'!$N19</f>
        <v>0</v>
      </c>
      <c r="I23" s="17" t="n">
        <f aca="false">'Partner 7'!$N19</f>
        <v>0</v>
      </c>
      <c r="J23" s="17" t="n">
        <f aca="false">'Partner 8'!$N19</f>
        <v>0</v>
      </c>
      <c r="K23" s="17" t="n">
        <f aca="false">'Partner 9'!$N19</f>
        <v>0</v>
      </c>
      <c r="L23" s="17" t="n">
        <f aca="false">'Partner 10'!$N19</f>
        <v>0</v>
      </c>
      <c r="M23" s="2"/>
      <c r="N23" s="18" t="n">
        <f aca="false">SUM(C23:L23)</f>
        <v>918683.285237077</v>
      </c>
    </row>
    <row r="24" customFormat="false" ht="12.75" hidden="false" customHeight="true" outlineLevel="0" collapsed="false">
      <c r="B24" s="1"/>
      <c r="C24" s="1"/>
      <c r="D24" s="1"/>
      <c r="E24" s="1"/>
      <c r="F24" s="1"/>
      <c r="G24" s="1"/>
      <c r="H24" s="1"/>
    </row>
    <row r="25" customFormat="false" ht="15.75" hidden="false" customHeight="true" outlineLevel="0" collapsed="false">
      <c r="B25" s="22" t="s">
        <v>29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customFormat="false" ht="15.75" hidden="false" customHeight="true" outlineLevel="0" collapsed="false">
      <c r="B26" s="23" t="s">
        <v>30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Q26" s="1"/>
    </row>
  </sheetData>
  <sheetProtection sheet="true" objects="true" scenarios="true" selectLockedCells="true"/>
  <mergeCells count="5">
    <mergeCell ref="B2:N2"/>
    <mergeCell ref="C4:D4"/>
    <mergeCell ref="B6:N6"/>
    <mergeCell ref="B25:N25"/>
    <mergeCell ref="B26:N2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32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36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38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42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55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 t="s">
        <v>58</v>
      </c>
      <c r="D13" s="31" t="n">
        <v>6000</v>
      </c>
      <c r="E13" s="31" t="n">
        <v>6000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6000</v>
      </c>
      <c r="N13" s="18" t="n">
        <f aca="false">SUM(E13,G13,I13, K13)</f>
        <v>6000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60</v>
      </c>
      <c r="D14" s="31" t="n">
        <v>6000</v>
      </c>
      <c r="E14" s="31" t="n">
        <v>6000</v>
      </c>
      <c r="F14" s="31" t="n">
        <v>6000</v>
      </c>
      <c r="G14" s="31" t="n">
        <v>6000</v>
      </c>
      <c r="H14" s="31" t="n">
        <v>6000</v>
      </c>
      <c r="I14" s="31" t="n">
        <v>6000</v>
      </c>
      <c r="J14" s="31"/>
      <c r="K14" s="31"/>
      <c r="L14" s="32"/>
      <c r="M14" s="18" t="n">
        <f aca="false">SUM(D14,F14,H14,J14)</f>
        <v>18000</v>
      </c>
      <c r="N14" s="18" t="n">
        <f aca="false">SUM(E14,G14,I14, K14)</f>
        <v>18000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 t="s">
        <v>64</v>
      </c>
      <c r="D16" s="31" t="n">
        <v>15000</v>
      </c>
      <c r="E16" s="31" t="n">
        <v>15000</v>
      </c>
      <c r="F16" s="31" t="n">
        <v>15000</v>
      </c>
      <c r="G16" s="31" t="n">
        <v>15000</v>
      </c>
      <c r="H16" s="31" t="n">
        <v>15000</v>
      </c>
      <c r="I16" s="31" t="n">
        <v>15000</v>
      </c>
      <c r="J16" s="31"/>
      <c r="K16" s="31"/>
      <c r="L16" s="32"/>
      <c r="M16" s="18" t="n">
        <f aca="false">SUM(D16,F16,H16,J16)</f>
        <v>45000</v>
      </c>
      <c r="N16" s="18" t="n">
        <f aca="false">SUM(E16,G16,I16, K16)</f>
        <v>45000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106210.827048452</v>
      </c>
      <c r="E19" s="18" t="n">
        <f aca="false">SUM(E11:E17)</f>
        <v>82532.417048452</v>
      </c>
      <c r="F19" s="18" t="n">
        <f aca="false">SUM(F11:F17)</f>
        <v>86327.722786339</v>
      </c>
      <c r="G19" s="18" t="n">
        <f aca="false">SUM(G11:G17)</f>
        <v>62649.312786339</v>
      </c>
      <c r="H19" s="18" t="n">
        <f aca="false">SUM(H11:H17)</f>
        <v>72444.618524226</v>
      </c>
      <c r="I19" s="18" t="n">
        <f aca="false">SUM(I11:I17)</f>
        <v>48766.208524226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264983.168359017</v>
      </c>
      <c r="N19" s="38" t="n">
        <f aca="false">SUM(N11:N17)</f>
        <v>193947.938359017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84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85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40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42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86</v>
      </c>
      <c r="D11" s="31" t="n">
        <v>77965.29</v>
      </c>
      <c r="E11" s="31" t="n">
        <v>38326.5</v>
      </c>
      <c r="F11" s="31" t="n">
        <v>112965.29</v>
      </c>
      <c r="G11" s="31" t="n">
        <v>73326.5</v>
      </c>
      <c r="H11" s="31" t="n">
        <v>39638.79</v>
      </c>
      <c r="I11" s="31" t="n">
        <v>0</v>
      </c>
      <c r="J11" s="31"/>
      <c r="K11" s="31"/>
      <c r="L11" s="32"/>
      <c r="M11" s="18" t="n">
        <f aca="false">SUM(D11,F11,H11,J11)</f>
        <v>230569.37</v>
      </c>
      <c r="N11" s="18" t="n">
        <f aca="false">SUM(E11,G11,I11, K11)</f>
        <v>111653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 t="n">
        <v>4000</v>
      </c>
      <c r="E13" s="31" t="n">
        <v>4000</v>
      </c>
      <c r="F13" s="31" t="n">
        <v>4500</v>
      </c>
      <c r="G13" s="31" t="n">
        <v>4500</v>
      </c>
      <c r="H13" s="31"/>
      <c r="I13" s="31"/>
      <c r="J13" s="31"/>
      <c r="K13" s="31"/>
      <c r="L13" s="32"/>
      <c r="M13" s="18" t="n">
        <f aca="false">SUM(D13,F13,H13,J13)</f>
        <v>8500</v>
      </c>
      <c r="N13" s="18" t="n">
        <f aca="false">SUM(E13,G13,I13, K13)</f>
        <v>8500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87</v>
      </c>
      <c r="D14" s="31" t="n">
        <v>21000</v>
      </c>
      <c r="E14" s="31" t="n">
        <v>21000</v>
      </c>
      <c r="F14" s="31" t="n">
        <v>21000</v>
      </c>
      <c r="G14" s="31" t="n">
        <v>21000</v>
      </c>
      <c r="H14" s="31" t="n">
        <v>21000</v>
      </c>
      <c r="I14" s="31" t="n">
        <v>21000</v>
      </c>
      <c r="J14" s="31"/>
      <c r="K14" s="31"/>
      <c r="L14" s="32"/>
      <c r="M14" s="18" t="n">
        <f aca="false">SUM(D14,F14,H14,J14)</f>
        <v>63000</v>
      </c>
      <c r="N14" s="18" t="n">
        <f aca="false">SUM(E14,G14,I14, K14)</f>
        <v>63000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 t="s">
        <v>88</v>
      </c>
      <c r="D17" s="31"/>
      <c r="E17" s="31" t="n">
        <v>5066.12</v>
      </c>
      <c r="F17" s="31"/>
      <c r="G17" s="31" t="n">
        <v>7906.12</v>
      </c>
      <c r="H17" s="31"/>
      <c r="I17" s="31" t="n">
        <v>1680</v>
      </c>
      <c r="J17" s="31"/>
      <c r="K17" s="31"/>
      <c r="L17" s="32"/>
      <c r="M17" s="18" t="n">
        <f aca="false">SUM(D17,F17,H17,J17)</f>
        <v>0</v>
      </c>
      <c r="N17" s="18" t="n">
        <f aca="false">SUM(E17,G17,I17, K17)</f>
        <v>14652.24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102965.29</v>
      </c>
      <c r="E19" s="18" t="n">
        <f aca="false">SUM(E11:E17)</f>
        <v>68392.62</v>
      </c>
      <c r="F19" s="18" t="n">
        <f aca="false">SUM(F11:F17)</f>
        <v>138465.29</v>
      </c>
      <c r="G19" s="18" t="n">
        <f aca="false">SUM(G11:G17)</f>
        <v>106732.62</v>
      </c>
      <c r="H19" s="18" t="n">
        <f aca="false">SUM(H11:H17)</f>
        <v>60638.79</v>
      </c>
      <c r="I19" s="18" t="n">
        <f aca="false">SUM(I11:I17)</f>
        <v>22680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302069.37</v>
      </c>
      <c r="N19" s="38" t="n">
        <f aca="false">SUM(N11:N17)</f>
        <v>197805.24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89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91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92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82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 t="n">
        <v>55599.3</v>
      </c>
      <c r="E11" s="31" t="n">
        <f aca="false">D11*0.8</f>
        <v>44479.44</v>
      </c>
      <c r="F11" s="31" t="n">
        <v>57301.32</v>
      </c>
      <c r="G11" s="31" t="n">
        <f aca="false">F11*0.8</f>
        <v>45841.056</v>
      </c>
      <c r="H11" s="31" t="n">
        <v>29378.85</v>
      </c>
      <c r="I11" s="31" t="n">
        <f aca="false">H11*0.8</f>
        <v>23503.08</v>
      </c>
      <c r="J11" s="31"/>
      <c r="K11" s="31"/>
      <c r="L11" s="32"/>
      <c r="M11" s="18" t="n">
        <f aca="false">SUM(D11,F11,H11,J11)</f>
        <v>142279.47</v>
      </c>
      <c r="N11" s="18" t="n">
        <f aca="false">SUM(E11,G11,I11, K11)</f>
        <v>113823.576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 t="n">
        <v>3750</v>
      </c>
      <c r="E12" s="31" t="n">
        <v>3000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3750</v>
      </c>
      <c r="N12" s="18" t="n">
        <f aca="false">SUM(E12,G12,I12, K12)</f>
        <v>3000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16458.34</v>
      </c>
      <c r="E14" s="31" t="n">
        <f aca="false">D14*0.8</f>
        <v>13166.672</v>
      </c>
      <c r="F14" s="31" t="n">
        <v>16458.34</v>
      </c>
      <c r="G14" s="31" t="n">
        <f aca="false">F14*0.8</f>
        <v>13166.672</v>
      </c>
      <c r="H14" s="31" t="n">
        <v>16458.33</v>
      </c>
      <c r="I14" s="31" t="n">
        <f aca="false">H14*0.8</f>
        <v>13166.664</v>
      </c>
      <c r="J14" s="31"/>
      <c r="K14" s="31"/>
      <c r="L14" s="32"/>
      <c r="M14" s="18" t="n">
        <f aca="false">SUM(D14,F14,H14,J14)</f>
        <v>49375.01</v>
      </c>
      <c r="N14" s="18" t="n">
        <f aca="false">SUM(E14,G14,I14, K14)</f>
        <v>39500.008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78010</v>
      </c>
      <c r="E17" s="31" t="n">
        <f aca="false">D17*0.8</f>
        <v>62408</v>
      </c>
      <c r="F17" s="31" t="n">
        <v>78010</v>
      </c>
      <c r="G17" s="31" t="n">
        <f aca="false">F17*0.8</f>
        <v>62408</v>
      </c>
      <c r="H17" s="31" t="n">
        <v>39005.01</v>
      </c>
      <c r="I17" s="31" t="n">
        <f aca="false">H17*0.8</f>
        <v>31204.008</v>
      </c>
      <c r="J17" s="31"/>
      <c r="K17" s="31"/>
      <c r="L17" s="32"/>
      <c r="M17" s="18" t="n">
        <f aca="false">SUM(D17,F17,H17,J17)</f>
        <v>195025.01</v>
      </c>
      <c r="N17" s="18" t="n">
        <f aca="false">SUM(E17,G17,I17, K17)</f>
        <v>156020.008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153817.64</v>
      </c>
      <c r="E19" s="18" t="n">
        <f aca="false">SUM(E11:E17)</f>
        <v>123054.112</v>
      </c>
      <c r="F19" s="18" t="n">
        <f aca="false">SUM(F11:F17)</f>
        <v>151769.66</v>
      </c>
      <c r="G19" s="18" t="n">
        <f aca="false">SUM(G11:G17)</f>
        <v>121415.728</v>
      </c>
      <c r="H19" s="18" t="n">
        <f aca="false">SUM(H11:H17)</f>
        <v>84842.19</v>
      </c>
      <c r="I19" s="18" t="n">
        <f aca="false">SUM(I11:I17)</f>
        <v>67873.752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390429.49</v>
      </c>
      <c r="N19" s="38" t="n">
        <f aca="false">SUM(N11:N17)</f>
        <v>312343.592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93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94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95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96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46" t="s">
        <v>97</v>
      </c>
      <c r="D11" s="47" t="n">
        <v>20486.53</v>
      </c>
      <c r="E11" s="31" t="n">
        <v>0</v>
      </c>
      <c r="F11" s="47" t="n">
        <v>20486.53</v>
      </c>
      <c r="G11" s="31" t="n">
        <v>0</v>
      </c>
      <c r="H11" s="47" t="n">
        <v>20486.53</v>
      </c>
      <c r="I11" s="31" t="n">
        <v>0</v>
      </c>
      <c r="J11" s="31"/>
      <c r="K11" s="31"/>
      <c r="L11" s="32"/>
      <c r="M11" s="18" t="n">
        <f aca="false">SUM(D11,F11,H11,J11)</f>
        <v>61459.59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47" t="n">
        <f aca="false">SUM(D11:D16)*0.2</f>
        <v>4097.306</v>
      </c>
      <c r="E17" s="47" t="n">
        <f aca="false">SUM(E11:E16)*0.2</f>
        <v>0</v>
      </c>
      <c r="F17" s="47" t="n">
        <f aca="false">SUM(F11:F16)*0.2</f>
        <v>4097.306</v>
      </c>
      <c r="G17" s="47" t="n">
        <f aca="false">SUM(G11:G16)*0.2</f>
        <v>0</v>
      </c>
      <c r="H17" s="47" t="n">
        <f aca="false">SUM(H11:H16)*0.2</f>
        <v>4097.306</v>
      </c>
      <c r="I17" s="47" t="n">
        <f aca="false">SUM(I11:I16)*0.2</f>
        <v>0</v>
      </c>
      <c r="J17" s="31"/>
      <c r="K17" s="31"/>
      <c r="L17" s="32"/>
      <c r="M17" s="18" t="n">
        <f aca="false">SUM(D17,F17,H17,J17)</f>
        <v>12291.918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24583.836</v>
      </c>
      <c r="E19" s="18" t="n">
        <f aca="false">SUM(E11:E17)</f>
        <v>0</v>
      </c>
      <c r="F19" s="18" t="n">
        <f aca="false">SUM(F11:F17)</f>
        <v>24583.836</v>
      </c>
      <c r="G19" s="18" t="n">
        <f aca="false">SUM(G11:G17)</f>
        <v>0</v>
      </c>
      <c r="H19" s="18" t="n">
        <f aca="false">SUM(H11:H17)</f>
        <v>24583.836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73751.508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7" activeCellId="0" sqref="C17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98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99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100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101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 t="s">
        <v>71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102</v>
      </c>
      <c r="D11" s="31" t="n">
        <f aca="false">240000/4.3218+23678.41</f>
        <v>79210.827048452</v>
      </c>
      <c r="E11" s="31" t="n">
        <f aca="false">240000/4.3218</f>
        <v>55532.417048452</v>
      </c>
      <c r="F11" s="31" t="n">
        <f aca="false">180000/4.3218+23678.41</f>
        <v>65327.722786339</v>
      </c>
      <c r="G11" s="31" t="n">
        <f aca="false">180000/4.3218</f>
        <v>41649.312786339</v>
      </c>
      <c r="H11" s="31" t="n">
        <f aca="false">120000/4.3218+23678.41</f>
        <v>51444.618524226</v>
      </c>
      <c r="I11" s="31" t="n">
        <f aca="false">120000/4.3218</f>
        <v>27766.208524226</v>
      </c>
      <c r="J11" s="31"/>
      <c r="K11" s="31"/>
      <c r="L11" s="32"/>
      <c r="M11" s="18" t="n">
        <f aca="false">SUM(D11,F11,H11,J11)</f>
        <v>195983.168359017</v>
      </c>
      <c r="N11" s="18" t="n">
        <f aca="false">SUM(E11,G11,I11, K11)</f>
        <v>124947.938359017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 t="s">
        <v>103</v>
      </c>
      <c r="D12" s="31" t="n">
        <f aca="false">6000/4.3218</f>
        <v>1388.3104262113</v>
      </c>
      <c r="E12" s="31" t="n">
        <f aca="false">6000/4.3218</f>
        <v>1388.3104262113</v>
      </c>
      <c r="F12" s="31"/>
      <c r="G12" s="31"/>
      <c r="H12" s="31"/>
      <c r="I12" s="31"/>
      <c r="J12" s="31"/>
      <c r="K12" s="31"/>
      <c r="L12" s="32"/>
      <c r="M12" s="18" t="n">
        <f aca="false">SUM(D12,F12,H12,J12)</f>
        <v>1388.3104262113</v>
      </c>
      <c r="N12" s="18" t="n">
        <f aca="false">SUM(E12,G12,I12, K12)</f>
        <v>1388.3104262113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 t="s">
        <v>58</v>
      </c>
      <c r="D13" s="31" t="n">
        <f aca="false">16000/4.3218</f>
        <v>3702.16113656347</v>
      </c>
      <c r="E13" s="31" t="n">
        <f aca="false">16000/4.3218</f>
        <v>3702.16113656347</v>
      </c>
      <c r="F13" s="31"/>
      <c r="G13" s="31"/>
      <c r="H13" s="31"/>
      <c r="I13" s="31"/>
      <c r="J13" s="31"/>
      <c r="K13" s="31"/>
      <c r="L13" s="32"/>
      <c r="M13" s="18" t="n">
        <f aca="false">SUM(D13,F13,H13,J13)</f>
        <v>3702.16113656347</v>
      </c>
      <c r="N13" s="18" t="n">
        <f aca="false">SUM(E13,G13,I13, K13)</f>
        <v>3702.16113656347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 t="s">
        <v>60</v>
      </c>
      <c r="D14" s="31" t="n">
        <f aca="false">30000/4.3218</f>
        <v>6941.55213105651</v>
      </c>
      <c r="E14" s="31" t="n">
        <f aca="false">30000/4.3218</f>
        <v>6941.55213105651</v>
      </c>
      <c r="F14" s="31" t="n">
        <f aca="false">30000/4.3218</f>
        <v>6941.55213105651</v>
      </c>
      <c r="G14" s="31" t="n">
        <f aca="false">30000/4.3218</f>
        <v>6941.55213105651</v>
      </c>
      <c r="H14" s="31" t="n">
        <f aca="false">18000/4.3218</f>
        <v>4164.9312786339</v>
      </c>
      <c r="I14" s="31" t="n">
        <f aca="false">18000/4.3218</f>
        <v>4164.9312786339</v>
      </c>
      <c r="J14" s="31"/>
      <c r="K14" s="31"/>
      <c r="L14" s="32"/>
      <c r="M14" s="18" t="n">
        <f aca="false">SUM(D14,F14,H14,J14)</f>
        <v>18048.0355407469</v>
      </c>
      <c r="N14" s="18" t="n">
        <f aca="false">SUM(E14,G14,I14, K14)</f>
        <v>18048.0355407469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 t="s">
        <v>104</v>
      </c>
      <c r="D16" s="31" t="n">
        <f aca="false">9000/4.3218</f>
        <v>2082.46563931695</v>
      </c>
      <c r="E16" s="31" t="n">
        <f aca="false">9000/4.3218</f>
        <v>2082.46563931695</v>
      </c>
      <c r="F16" s="31" t="n">
        <f aca="false">9000/4.3218</f>
        <v>2082.46563931695</v>
      </c>
      <c r="G16" s="31" t="n">
        <f aca="false">9000/4.3218</f>
        <v>2082.46563931695</v>
      </c>
      <c r="H16" s="31" t="n">
        <f aca="false">9000/4.3218</f>
        <v>2082.46563931695</v>
      </c>
      <c r="I16" s="31" t="n">
        <f aca="false">9000/4.3218</f>
        <v>2082.46563931695</v>
      </c>
      <c r="J16" s="31"/>
      <c r="K16" s="31"/>
      <c r="L16" s="32"/>
      <c r="M16" s="18" t="n">
        <f aca="false">SUM(D16,F16,H16,J16)</f>
        <v>6247.39691795086</v>
      </c>
      <c r="N16" s="18" t="n">
        <f aca="false">SUM(E16,G16,I16, K16)</f>
        <v>6247.39691795086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f aca="false">260400/3/4.3218</f>
        <v>20084.2241658568</v>
      </c>
      <c r="E17" s="31" t="n">
        <f aca="false">260400/3/4.3218</f>
        <v>20084.2241658568</v>
      </c>
      <c r="F17" s="31" t="n">
        <f aca="false">260400/3/4.3218</f>
        <v>20084.2241658568</v>
      </c>
      <c r="G17" s="31" t="n">
        <f aca="false">260400/3/4.3218</f>
        <v>20084.2241658568</v>
      </c>
      <c r="H17" s="31" t="n">
        <f aca="false">260400/3/4.3218</f>
        <v>20084.2241658568</v>
      </c>
      <c r="I17" s="31" t="n">
        <f aca="false">260400/3/4.3218</f>
        <v>20084.2241658568</v>
      </c>
      <c r="J17" s="31"/>
      <c r="K17" s="31"/>
      <c r="L17" s="32"/>
      <c r="M17" s="18" t="n">
        <f aca="false">SUM(D17,F17,H17,J17)</f>
        <v>60252.6724975705</v>
      </c>
      <c r="N17" s="18" t="n">
        <f aca="false">SUM(E17,G17,I17, K17)</f>
        <v>60252.6724975705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113409.540547457</v>
      </c>
      <c r="E19" s="18" t="n">
        <f aca="false">SUM(E11:E17)</f>
        <v>89731.1305474571</v>
      </c>
      <c r="F19" s="18" t="n">
        <f aca="false">SUM(F11:F17)</f>
        <v>94435.9647225693</v>
      </c>
      <c r="G19" s="18" t="n">
        <f aca="false">SUM(G11:G17)</f>
        <v>70757.5547225693</v>
      </c>
      <c r="H19" s="18" t="n">
        <f aca="false">SUM(H11:H17)</f>
        <v>77776.2396080337</v>
      </c>
      <c r="I19" s="18" t="n">
        <f aca="false">SUM(I11:I17)</f>
        <v>54097.8296080337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285621.74487806</v>
      </c>
      <c r="N19" s="38" t="n">
        <f aca="false">SUM(N11:N17)</f>
        <v>214586.51487806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'Partner 8'!$P$1:$P$30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105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B3" s="2" t="s">
        <v>106</v>
      </c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 t="s">
        <v>107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 t="s">
        <v>108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 t="s">
        <v>109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 t="s">
        <v>110</v>
      </c>
      <c r="D11" s="31" t="n">
        <v>70017</v>
      </c>
      <c r="E11" s="31" t="n">
        <v>0</v>
      </c>
      <c r="F11" s="31"/>
      <c r="G11" s="31"/>
      <c r="H11" s="31"/>
      <c r="I11" s="31"/>
      <c r="J11" s="31"/>
      <c r="K11" s="31"/>
      <c r="L11" s="32"/>
      <c r="M11" s="18" t="n">
        <f aca="false">SUM(D11,F11,H11,J11)</f>
        <v>70017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 t="n">
        <v>9425</v>
      </c>
      <c r="E14" s="31" t="n">
        <v>0</v>
      </c>
      <c r="F14" s="31"/>
      <c r="G14" s="31"/>
      <c r="H14" s="31"/>
      <c r="I14" s="31"/>
      <c r="J14" s="31"/>
      <c r="K14" s="31"/>
      <c r="L14" s="32"/>
      <c r="M14" s="18" t="n">
        <f aca="false">SUM(D14,F14,H14,J14)</f>
        <v>9425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 t="n">
        <v>7944</v>
      </c>
      <c r="E17" s="31" t="n">
        <v>0</v>
      </c>
      <c r="F17" s="31"/>
      <c r="G17" s="31"/>
      <c r="H17" s="31"/>
      <c r="I17" s="31"/>
      <c r="J17" s="31"/>
      <c r="K17" s="31"/>
      <c r="L17" s="32"/>
      <c r="M17" s="18" t="n">
        <f aca="false">SUM(D17,F17,H17,J17)</f>
        <v>7944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87386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87386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F6:F7" type="list">
      <formula1>$B$29:$B$38</formula1>
      <formula2>0</formula2>
    </dataValidation>
    <dataValidation allowBlank="true" operator="between" showDropDown="false" showErrorMessage="true" showInputMessage="true" sqref="C7" type="list">
      <formula1>$P$1:$P$30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3.8" zeroHeight="false" outlineLevelRow="0" outlineLevelCol="0"/>
  <cols>
    <col collapsed="false" customWidth="true" hidden="false" outlineLevel="0" max="1" min="1" style="1" width="1.89"/>
    <col collapsed="false" customWidth="true" hidden="false" outlineLevel="0" max="2" min="2" style="2" width="19.45"/>
    <col collapsed="false" customWidth="true" hidden="false" outlineLevel="0" max="3" min="3" style="2" width="40.56"/>
    <col collapsed="false" customWidth="true" hidden="false" outlineLevel="0" max="11" min="4" style="2" width="10.45"/>
    <col collapsed="false" customWidth="true" hidden="false" outlineLevel="0" max="12" min="12" style="2" width="1.33"/>
    <col collapsed="false" customWidth="true" hidden="false" outlineLevel="0" max="14" min="13" style="2" width="11.45"/>
    <col collapsed="false" customWidth="true" hidden="false" outlineLevel="0" max="15" min="15" style="1" width="11.45"/>
    <col collapsed="false" customWidth="true" hidden="false" outlineLevel="0" max="16" min="16" style="24" width="11.45"/>
    <col collapsed="false" customWidth="true" hidden="false" outlineLevel="0" max="23" min="17" style="1" width="11.45"/>
    <col collapsed="false" customWidth="true" hidden="false" outlineLevel="0" max="1025" min="24" style="2" width="11.45"/>
  </cols>
  <sheetData>
    <row r="1" s="2" customFormat="true" ht="13.8" hidden="false" customHeight="false" outlineLevel="0" collapsed="false">
      <c r="A1" s="1"/>
      <c r="P1" s="25" t="s">
        <v>31</v>
      </c>
    </row>
    <row r="2" s="2" customFormat="true" ht="39.75" hidden="false" customHeight="true" outlineLevel="0" collapsed="false">
      <c r="A2" s="1"/>
      <c r="B2" s="26" t="s">
        <v>112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5" t="s">
        <v>33</v>
      </c>
    </row>
    <row r="3" s="2" customFormat="true" ht="13.8" hidden="false" customHeight="false" outlineLevel="0" collapsed="false">
      <c r="A3" s="1"/>
      <c r="P3" s="25" t="s">
        <v>34</v>
      </c>
    </row>
    <row r="4" s="2" customFormat="true" ht="16.5" hidden="false" customHeight="true" outlineLevel="0" collapsed="false">
      <c r="A4" s="27"/>
      <c r="B4" s="28" t="s">
        <v>35</v>
      </c>
      <c r="C4" s="2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25" t="s">
        <v>37</v>
      </c>
    </row>
    <row r="5" s="2" customFormat="true" ht="16.5" hidden="false" customHeight="true" outlineLevel="0" collapsed="false">
      <c r="A5" s="1"/>
      <c r="B5" s="28" t="s">
        <v>15</v>
      </c>
      <c r="C5" s="29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P5" s="25" t="s">
        <v>39</v>
      </c>
    </row>
    <row r="6" s="2" customFormat="true" ht="16.5" hidden="false" customHeight="true" outlineLevel="0" collapsed="false">
      <c r="A6" s="1"/>
      <c r="B6" s="28" t="s">
        <v>16</v>
      </c>
      <c r="C6" s="2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P6" s="24" t="s">
        <v>41</v>
      </c>
    </row>
    <row r="7" s="2" customFormat="true" ht="16.5" hidden="false" customHeight="true" outlineLevel="0" collapsed="false">
      <c r="A7" s="1"/>
      <c r="B7" s="28" t="s">
        <v>17</v>
      </c>
      <c r="C7" s="2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25" t="s">
        <v>43</v>
      </c>
    </row>
    <row r="8" s="2" customFormat="true" ht="16.5" hidden="false" customHeight="true" outlineLevel="0" collapsed="false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5" t="s">
        <v>44</v>
      </c>
    </row>
    <row r="9" s="2" customFormat="true" ht="16.5" hidden="false" customHeight="true" outlineLevel="0" collapsed="false">
      <c r="A9" s="1"/>
      <c r="B9" s="10" t="s">
        <v>45</v>
      </c>
      <c r="C9" s="10" t="s">
        <v>46</v>
      </c>
      <c r="D9" s="10" t="s">
        <v>47</v>
      </c>
      <c r="E9" s="10"/>
      <c r="F9" s="10" t="s">
        <v>48</v>
      </c>
      <c r="G9" s="10"/>
      <c r="H9" s="10" t="s">
        <v>49</v>
      </c>
      <c r="I9" s="10"/>
      <c r="J9" s="10" t="s">
        <v>50</v>
      </c>
      <c r="K9" s="10"/>
      <c r="L9" s="1"/>
      <c r="M9" s="10" t="s">
        <v>51</v>
      </c>
      <c r="N9" s="10"/>
      <c r="P9" s="25" t="s">
        <v>42</v>
      </c>
    </row>
    <row r="10" s="2" customFormat="true" ht="16.5" hidden="false" customHeight="true" outlineLevel="0" collapsed="false">
      <c r="A10" s="1"/>
      <c r="B10" s="10"/>
      <c r="C10" s="10"/>
      <c r="D10" s="10" t="s">
        <v>52</v>
      </c>
      <c r="E10" s="10" t="s">
        <v>28</v>
      </c>
      <c r="F10" s="10" t="s">
        <v>52</v>
      </c>
      <c r="G10" s="10" t="s">
        <v>28</v>
      </c>
      <c r="H10" s="10" t="s">
        <v>52</v>
      </c>
      <c r="I10" s="10" t="s">
        <v>28</v>
      </c>
      <c r="J10" s="10" t="s">
        <v>52</v>
      </c>
      <c r="K10" s="10" t="s">
        <v>28</v>
      </c>
      <c r="L10" s="1"/>
      <c r="M10" s="10" t="s">
        <v>52</v>
      </c>
      <c r="N10" s="10" t="s">
        <v>28</v>
      </c>
      <c r="P10" s="25" t="s">
        <v>53</v>
      </c>
    </row>
    <row r="11" s="2" customFormat="true" ht="16.5" hidden="false" customHeight="true" outlineLevel="0" collapsed="false">
      <c r="A11" s="1"/>
      <c r="B11" s="16" t="s">
        <v>54</v>
      </c>
      <c r="C11" s="30"/>
      <c r="D11" s="31"/>
      <c r="E11" s="31"/>
      <c r="F11" s="31"/>
      <c r="G11" s="31"/>
      <c r="H11" s="31"/>
      <c r="I11" s="31"/>
      <c r="J11" s="31"/>
      <c r="K11" s="31"/>
      <c r="L11" s="32"/>
      <c r="M11" s="18" t="n">
        <f aca="false">SUM(D11,F11,H11,J11)</f>
        <v>0</v>
      </c>
      <c r="N11" s="18" t="n">
        <f aca="false">SUM(E11,G11,I11, K11)</f>
        <v>0</v>
      </c>
      <c r="P11" s="25" t="s">
        <v>56</v>
      </c>
    </row>
    <row r="12" s="2" customFormat="true" ht="16.5" hidden="false" customHeight="true" outlineLevel="0" collapsed="false">
      <c r="A12" s="1"/>
      <c r="B12" s="16" t="s">
        <v>21</v>
      </c>
      <c r="C12" s="30"/>
      <c r="D12" s="31"/>
      <c r="E12" s="31"/>
      <c r="F12" s="31"/>
      <c r="G12" s="31"/>
      <c r="H12" s="31"/>
      <c r="I12" s="31"/>
      <c r="J12" s="31"/>
      <c r="K12" s="31"/>
      <c r="L12" s="32"/>
      <c r="M12" s="18" t="n">
        <f aca="false">SUM(D12,F12,H12,J12)</f>
        <v>0</v>
      </c>
      <c r="N12" s="18" t="n">
        <f aca="false">SUM(E12,G12,I12, K12)</f>
        <v>0</v>
      </c>
      <c r="P12" s="25" t="s">
        <v>57</v>
      </c>
    </row>
    <row r="13" s="2" customFormat="true" ht="16.5" hidden="false" customHeight="true" outlineLevel="0" collapsed="false">
      <c r="A13" s="1"/>
      <c r="B13" s="16" t="s">
        <v>22</v>
      </c>
      <c r="C13" s="30"/>
      <c r="D13" s="31"/>
      <c r="E13" s="31"/>
      <c r="F13" s="31"/>
      <c r="G13" s="31"/>
      <c r="H13" s="31"/>
      <c r="I13" s="31"/>
      <c r="J13" s="31"/>
      <c r="K13" s="31"/>
      <c r="L13" s="32"/>
      <c r="M13" s="18" t="n">
        <f aca="false">SUM(D13,F13,H13,J13)</f>
        <v>0</v>
      </c>
      <c r="N13" s="18" t="n">
        <f aca="false">SUM(E13,G13,I13, K13)</f>
        <v>0</v>
      </c>
      <c r="P13" s="25" t="s">
        <v>59</v>
      </c>
    </row>
    <row r="14" s="2" customFormat="true" ht="16.5" hidden="false" customHeight="true" outlineLevel="0" collapsed="false">
      <c r="A14" s="1"/>
      <c r="B14" s="16" t="s">
        <v>23</v>
      </c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18" t="n">
        <f aca="false">SUM(D14,F14,H14,J14)</f>
        <v>0</v>
      </c>
      <c r="N14" s="18" t="n">
        <f aca="false">SUM(E14,G14,I14, K14)</f>
        <v>0</v>
      </c>
      <c r="P14" s="25" t="s">
        <v>61</v>
      </c>
    </row>
    <row r="15" s="2" customFormat="true" ht="16.5" hidden="false" customHeight="true" outlineLevel="0" collapsed="false">
      <c r="A15" s="1"/>
      <c r="B15" s="16" t="s">
        <v>62</v>
      </c>
      <c r="C15" s="30"/>
      <c r="D15" s="31"/>
      <c r="E15" s="31"/>
      <c r="F15" s="31"/>
      <c r="G15" s="31"/>
      <c r="H15" s="31"/>
      <c r="I15" s="31"/>
      <c r="J15" s="31"/>
      <c r="K15" s="31"/>
      <c r="L15" s="32"/>
      <c r="M15" s="18" t="n">
        <f aca="false">SUM(D15,F15,H15,J15)</f>
        <v>0</v>
      </c>
      <c r="N15" s="18" t="n">
        <f aca="false">SUM(E15,G15,I15, K15)</f>
        <v>0</v>
      </c>
      <c r="P15" s="25" t="s">
        <v>63</v>
      </c>
    </row>
    <row r="16" s="2" customFormat="true" ht="16.5" hidden="false" customHeight="true" outlineLevel="0" collapsed="false">
      <c r="A16" s="1"/>
      <c r="B16" s="16" t="s">
        <v>25</v>
      </c>
      <c r="C16" s="30"/>
      <c r="D16" s="31"/>
      <c r="E16" s="31"/>
      <c r="F16" s="31"/>
      <c r="G16" s="31"/>
      <c r="H16" s="31"/>
      <c r="I16" s="31"/>
      <c r="J16" s="31"/>
      <c r="K16" s="31"/>
      <c r="L16" s="32"/>
      <c r="M16" s="18" t="n">
        <f aca="false">SUM(D16,F16,H16,J16)</f>
        <v>0</v>
      </c>
      <c r="N16" s="18" t="n">
        <f aca="false">SUM(E16,G16,I16, K16)</f>
        <v>0</v>
      </c>
      <c r="P16" s="25" t="s">
        <v>65</v>
      </c>
    </row>
    <row r="17" s="2" customFormat="true" ht="16.5" hidden="false" customHeight="true" outlineLevel="0" collapsed="false">
      <c r="A17" s="1"/>
      <c r="B17" s="16" t="s">
        <v>26</v>
      </c>
      <c r="C17" s="30"/>
      <c r="D17" s="31"/>
      <c r="E17" s="31"/>
      <c r="F17" s="31"/>
      <c r="G17" s="31"/>
      <c r="H17" s="31"/>
      <c r="I17" s="31"/>
      <c r="J17" s="31"/>
      <c r="K17" s="31"/>
      <c r="L17" s="32"/>
      <c r="M17" s="18" t="n">
        <f aca="false">SUM(D17,F17,H17,J17)</f>
        <v>0</v>
      </c>
      <c r="N17" s="18" t="n">
        <f aca="false">SUM(E17,G17,I17, K17)</f>
        <v>0</v>
      </c>
      <c r="P17" s="25" t="s">
        <v>66</v>
      </c>
    </row>
    <row r="18" customFormat="false" ht="16.5" hidden="false" customHeight="true" outlineLevel="0" collapsed="false">
      <c r="B18" s="19"/>
      <c r="C18" s="33"/>
      <c r="D18" s="34"/>
      <c r="E18" s="34"/>
      <c r="F18" s="34"/>
      <c r="G18" s="34"/>
      <c r="H18" s="34"/>
      <c r="I18" s="34"/>
      <c r="J18" s="35"/>
      <c r="K18" s="35"/>
      <c r="L18" s="35"/>
      <c r="M18" s="34"/>
      <c r="N18" s="34"/>
      <c r="P18" s="24" t="s">
        <v>67</v>
      </c>
    </row>
    <row r="19" s="39" customFormat="true" ht="16.5" hidden="false" customHeight="true" outlineLevel="0" collapsed="false">
      <c r="A19" s="7"/>
      <c r="B19" s="36" t="s">
        <v>19</v>
      </c>
      <c r="C19" s="36"/>
      <c r="D19" s="18" t="n">
        <f aca="false">SUM(D11:D17)</f>
        <v>0</v>
      </c>
      <c r="E19" s="18" t="n">
        <f aca="false">SUM(E11:E17)</f>
        <v>0</v>
      </c>
      <c r="F19" s="18" t="n">
        <f aca="false">SUM(F11:F17)</f>
        <v>0</v>
      </c>
      <c r="G19" s="18" t="n">
        <f aca="false">SUM(G11:G17)</f>
        <v>0</v>
      </c>
      <c r="H19" s="18" t="n">
        <f aca="false">SUM(H11:H17)</f>
        <v>0</v>
      </c>
      <c r="I19" s="18" t="n">
        <f aca="false">SUM(I11:I17)</f>
        <v>0</v>
      </c>
      <c r="J19" s="18" t="n">
        <f aca="false">SUM(J11:J17)</f>
        <v>0</v>
      </c>
      <c r="K19" s="18" t="n">
        <f aca="false">SUM(K11:K17)</f>
        <v>0</v>
      </c>
      <c r="L19" s="37"/>
      <c r="M19" s="18" t="n">
        <f aca="false">SUM(M11:M17)</f>
        <v>0</v>
      </c>
      <c r="N19" s="38" t="n">
        <f aca="false">SUM(N11:N17)</f>
        <v>0</v>
      </c>
      <c r="O19" s="7"/>
      <c r="P19" s="24" t="s">
        <v>68</v>
      </c>
      <c r="Q19" s="7"/>
      <c r="R19" s="7"/>
      <c r="S19" s="7"/>
      <c r="T19" s="7"/>
      <c r="U19" s="7"/>
      <c r="V19" s="7"/>
      <c r="W19" s="7"/>
    </row>
    <row r="20" s="39" customFormat="true" ht="16.5" hidden="false" customHeight="true" outlineLevel="0" collapsed="false">
      <c r="A20" s="7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7"/>
      <c r="P20" s="24" t="s">
        <v>69</v>
      </c>
      <c r="Q20" s="7"/>
      <c r="R20" s="7"/>
      <c r="S20" s="7"/>
      <c r="T20" s="7"/>
      <c r="U20" s="7"/>
      <c r="V20" s="7"/>
      <c r="W20" s="7"/>
    </row>
    <row r="21" s="39" customFormat="true" ht="16.5" hidden="false" customHeight="true" outlineLevel="0" collapsed="false">
      <c r="A21" s="7"/>
      <c r="B21" s="43" t="s">
        <v>70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7"/>
      <c r="P21" s="24" t="s">
        <v>71</v>
      </c>
      <c r="Q21" s="7"/>
      <c r="R21" s="7"/>
      <c r="S21" s="7"/>
      <c r="T21" s="7"/>
      <c r="U21" s="7"/>
      <c r="V21" s="7"/>
      <c r="W21" s="7"/>
    </row>
    <row r="22" customFormat="false" ht="16.5" hidden="false" customHeight="true" outlineLevel="0" collapsed="false">
      <c r="B22" s="23" t="s">
        <v>72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4" t="s">
        <v>73</v>
      </c>
    </row>
    <row r="23" customFormat="false" ht="16.5" hidden="false" customHeight="true" outlineLevel="0" collapsed="false">
      <c r="B23" s="44" t="s">
        <v>74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P23" s="24" t="s">
        <v>75</v>
      </c>
    </row>
    <row r="24" customFormat="false" ht="13.8" hidden="false" customHeight="false" outlineLevel="0" collapsed="false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24" t="s">
        <v>76</v>
      </c>
    </row>
    <row r="25" customFormat="false" ht="18" hidden="false" customHeight="false" outlineLevel="0" collapsed="false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P25" s="24" t="s">
        <v>77</v>
      </c>
    </row>
    <row r="26" customFormat="false" ht="13.8" hidden="false" customHeight="false" outlineLevel="0" collapsed="false">
      <c r="B26" s="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P26" s="24" t="s">
        <v>78</v>
      </c>
    </row>
    <row r="27" customFormat="false" ht="13.8" hidden="false" customHeight="false" outlineLevel="0" collapsed="false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P27" s="24" t="s">
        <v>79</v>
      </c>
    </row>
    <row r="28" customFormat="false" ht="13.8" hidden="false" customHeight="false" outlineLevel="0" collapsed="false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P28" s="24" t="s">
        <v>80</v>
      </c>
    </row>
    <row r="29" customFormat="false" ht="13.8" hidden="false" customHeight="false" outlineLevel="0" collapsed="false">
      <c r="B29" s="2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P29" s="24" t="s">
        <v>81</v>
      </c>
    </row>
    <row r="30" customFormat="false" ht="13.8" hidden="false" customHeight="false" outlineLevel="0" collapsed="false">
      <c r="B30" s="2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P30" s="24" t="s">
        <v>82</v>
      </c>
    </row>
    <row r="31" customFormat="false" ht="13.8" hidden="false" customHeight="false" outlineLevel="0" collapsed="false">
      <c r="B31" s="2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customFormat="false" ht="13.8" hidden="false" customHeight="false" outlineLevel="0" collapsed="false">
      <c r="B32" s="2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customFormat="false" ht="13.8" hidden="false" customHeight="false" outlineLevel="0" collapsed="false">
      <c r="B33" s="2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</sheetData>
  <sheetProtection sheet="true" objects="true" scenarios="true" selectLockedCells="true"/>
  <mergeCells count="12">
    <mergeCell ref="B2:N2"/>
    <mergeCell ref="B9:B10"/>
    <mergeCell ref="C9:C10"/>
    <mergeCell ref="D9:E9"/>
    <mergeCell ref="F9:G9"/>
    <mergeCell ref="H9:I9"/>
    <mergeCell ref="J9:K9"/>
    <mergeCell ref="M9:N9"/>
    <mergeCell ref="B19:C19"/>
    <mergeCell ref="B21:N21"/>
    <mergeCell ref="B22:N22"/>
    <mergeCell ref="B23:N23"/>
  </mergeCells>
  <dataValidations count="2">
    <dataValidation allowBlank="true" operator="between" showDropDown="false" showErrorMessage="true" showInputMessage="true" sqref="C7" type="list">
      <formula1>$P$1:$P$30</formula1>
      <formula2>0</formula2>
    </dataValidation>
    <dataValidation allowBlank="true" operator="between" showDropDown="false" showErrorMessage="true" showInputMessage="true" sqref="F6:F7" type="list">
      <formula1>$B$29:$B$38</formula1>
      <formula2>0</formula2>
    </dataValidation>
  </dataValidation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LibreOffice/5.3.7.2.0$Linux_X86_64 LibreOffice_project/30$Build-2</Application>
  <Company>PT-DLR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2010-06-18T08:15:33Z</dcterms:created>
  <dc:creator>reick.sebastian</dc:creator>
  <dc:description/>
  <dc:language>en-GB</dc:language>
  <cp:lastModifiedBy/>
  <cp:lastPrinted>2010-06-22T12:14:12Z</cp:lastPrinted>
  <dcterms:modified xsi:type="dcterms:W3CDTF">2019-02-16T08:12:06Z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PT-DLR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