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<sst xmlns="http://schemas.openxmlformats.org/spreadsheetml/2006/main" count="700" uniqueCount="118">
  <si>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</si>
  <si>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</si>
  <si>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t xml:space="preserve">DZXC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</si>
  <si>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</si>
  <si>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</si>
  <si>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</si>
  <si>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</si>
  <si>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</si>
  <si>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</si>
  <si>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</si>
  <si>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</si>
  <si>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</si>
  <si>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</si>
  <si>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</si>
  <si>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</si>
  <si>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</si>
  <si>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</si>
  <si>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</si>
  <si>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</si>
  <si>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</si>
  <si>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</si>
  <si>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</si>
  <si>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</si>
  <si>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</si>
  <si>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</si>
  <si>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</si>
  <si>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</si>
  <si>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</si>
  <si>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</si>
  <si>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</si>
  <si>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</si>
  <si>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</si>
  <si>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</si>
  <si>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</si>
  <si>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</si>
  <si>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</si>
  <si>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</si>
  <si>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Dr Dominic Horsman</t>
  </si>
  <si>
    <t xml:space="preserve">FNRS (Belgium)</t>
  </si>
  <si>
    <t xml:space="preserve">LIG, Universite Grenoble Alpes</t>
  </si>
  <si>
    <t xml:space="preserve">BNSF (Bulgaria)</t>
  </si>
  <si>
    <t xml:space="preserve">France</t>
  </si>
  <si>
    <t xml:space="preserve">HRZZ (Croatia)</t>
  </si>
  <si>
    <t xml:space="preserve">ANR (France)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</si>
  <si>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</si>
  <si>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</si>
  <si>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</si>
  <si>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</si>
  <si>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</si>
  <si>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</si>
  <si>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</si>
  <si>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</si>
  <si>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</si>
  <si>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</si>
  <si>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</si>
  <si>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</si>
  <si>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Post-doc (18PM), PhD student (9PM), Principal Investigator (12M)</t>
  </si>
  <si>
    <t xml:space="preserve">GSRT (Greece)</t>
  </si>
  <si>
    <t xml:space="preserve">NKFIH (Hungary)</t>
  </si>
  <si>
    <t xml:space="preserve">3 laptops</t>
  </si>
  <si>
    <t xml:space="preserve">Innovation Authority (Israel)</t>
  </si>
  <si>
    <t xml:space="preserve">Conference travel and visitor travel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</si>
  <si>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</si>
  <si>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</si>
  <si>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</si>
  <si>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Réunions consortium</t>
  </si>
  <si>
    <t xml:space="preserve">INRIM (Italy)</t>
  </si>
  <si>
    <t xml:space="preserve">8% frais d'environnement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</si>
  <si>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</si>
  <si>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</si>
  <si>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</si>
  <si>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</si>
  <si>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</si>
  <si>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</si>
  <si>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</si>
  <si>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</si>
  <si>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</si>
  <si>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</si>
  <si>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</si>
  <si>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</si>
  <si>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</si>
  <si>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</si>
  <si>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</si>
  <si>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</si>
  <si>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</si>
  <si>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</si>
  <si>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Simon Perdrix</t>
  </si>
  <si>
    <t xml:space="preserve">CNRS - LORIA</t>
  </si>
  <si>
    <t xml:space="preserve">searcher(18PM)+Trainees(12PM)+Permanent Staff(29PM)</t>
  </si>
  <si>
    <t xml:space="preserve">Réunions consortium et conférences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</si>
  <si>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</si>
  <si>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</si>
  <si>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</si>
  <si>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</si>
  <si>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</si>
  <si>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</si>
  <si>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</si>
  <si>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</si>
  <si>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</si>
  <si>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</si>
  <si>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</si>
  <si>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</si>
  <si>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</si>
  <si>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</si>
  <si>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</si>
  <si>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two laptops</t>
  </si>
  <si>
    <t xml:space="preserve">Conferences (e.g. QIP, QPL, TQC): fee, travel, accomm. 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</si>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</sst>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 t="s">
        <v>2</v>
      </c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4</v>
      </c>
      <c r="C8" s="10" t="s">
        <v>5</v>
      </c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15</v>
      </c>
      <c r="C9" s="13" t="str">
        <f aca="false">IF('Partner 1 - Coordinator'!$C4="","-",'Partner 1 - Coordinator'!$C4)</f>
        <v>Dr Dominic Horsman</v>
      </c>
      <c r="D9" s="13" t="str">
        <f aca="false">IF('Partner 2'!$C4="","-",'Partner 2'!$C4)</f>
        <v>Dr 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Dr 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16</v>
      </c>
      <c r="C10" s="13" t="str">
        <f aca="false">IF('Partner 1 - Coordinator'!$C5="","-",'Partner 1 - Coordinator'!$C5)</f>
        <v>LIG, Universite Grenoble Alpes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17</v>
      </c>
      <c r="C11" s="13" t="str">
        <f aca="false">IF('Partner 1 - Coordinator'!$C6="","-",'Partner 1 - Coordinator'!$C6)</f>
        <v>France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18</v>
      </c>
      <c r="C12" s="13" t="str">
        <f aca="false">IF('Partner 1 - Coordinator'!$C7="","-",'Partner 1 - Coordinator'!$C7)</f>
        <v>ANR (France)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-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20</v>
      </c>
    </row>
    <row r="14" customFormat="false" ht="14.25" hidden="false" customHeight="true" outlineLevel="0" collapsed="false">
      <c r="B14" s="16" t="s">
        <v>21</v>
      </c>
      <c r="C14" s="17" t="n">
        <f aca="false">'Partner 1 - Coordinator'!$M11</f>
        <v>164040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195983.168359017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864348.598359017</v>
      </c>
    </row>
    <row r="15" customFormat="false" ht="14.25" hidden="false" customHeight="true" outlineLevel="0" collapsed="false">
      <c r="B15" s="16" t="s">
        <v>22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23</v>
      </c>
      <c r="C16" s="17" t="n">
        <f aca="false">'Partner 1 - Coordinator'!$M13</f>
        <v>9000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21202.1611365635</v>
      </c>
    </row>
    <row r="17" customFormat="false" ht="14.25" hidden="false" customHeight="true" outlineLevel="0" collapsed="false">
      <c r="B17" s="16" t="s">
        <v>24</v>
      </c>
      <c r="C17" s="17" t="n">
        <f aca="false">'Partner 1 - Coordinator'!$M14</f>
        <v>72000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211848.045540747</v>
      </c>
    </row>
    <row r="18" customFormat="false" ht="14.25" hidden="false" customHeight="true" outlineLevel="0" collapsed="false">
      <c r="B18" s="16" t="s">
        <v>25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26</v>
      </c>
      <c r="C19" s="17" t="n">
        <f aca="false">'Partner 1 - Coordinator'!$M16</f>
        <v>45000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51247.3969179509</v>
      </c>
    </row>
    <row r="20" customFormat="false" ht="14.25" hidden="false" customHeight="true" outlineLevel="0" collapsed="false">
      <c r="B20" s="16" t="s">
        <v>27</v>
      </c>
      <c r="C20" s="17" t="n">
        <f aca="false">'Partner 1 - Coordinator'!$M17</f>
        <v>23203.2</v>
      </c>
      <c r="D20" s="17" t="n">
        <f aca="false">'Partner 2'!$M17</f>
        <v>24165.54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60252.6724975705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322882.340497571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28</v>
      </c>
      <c r="C22" s="17" t="n">
        <f aca="false">SUM(C14:C20)</f>
        <v>313243.2</v>
      </c>
      <c r="D22" s="17" t="n">
        <f aca="false">SUM(D14:D20)</f>
        <v>326234.91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285621.74487806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1476666.85287806</v>
      </c>
    </row>
    <row r="23" customFormat="false" ht="12.75" hidden="false" customHeight="true" outlineLevel="0" collapsed="false">
      <c r="B23" s="21" t="s">
        <v>29</v>
      </c>
      <c r="C23" s="17" t="n">
        <f aca="false">'Partner 1 - Coordinator'!$N19</f>
        <v>216989.28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214586.51487806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941724.62687806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J17" activeCellId="0" sqref="J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37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39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56</v>
      </c>
      <c r="D11" s="31" t="n">
        <v>29706</v>
      </c>
      <c r="E11" s="31" t="n">
        <v>0</v>
      </c>
      <c r="F11" s="31" t="n">
        <v>63546</v>
      </c>
      <c r="G11" s="31" t="n">
        <v>24972</v>
      </c>
      <c r="H11" s="31" t="n">
        <v>70788</v>
      </c>
      <c r="I11" s="31" t="n">
        <v>49944</v>
      </c>
      <c r="J11" s="31"/>
      <c r="K11" s="31"/>
      <c r="L11" s="32"/>
      <c r="M11" s="18" t="n">
        <f aca="false">SUM(D11,F11,H11,J11)</f>
        <v>164040</v>
      </c>
      <c r="N11" s="18" t="n">
        <f aca="false">SUM(E11,G11,I11, K11)</f>
        <v>74916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59</v>
      </c>
      <c r="D13" s="31" t="n">
        <v>9000</v>
      </c>
      <c r="E13" s="31" t="n">
        <v>9000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9000</v>
      </c>
      <c r="N13" s="18" t="n">
        <f aca="false">SUM(E13,G13,I13, K13)</f>
        <v>9000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61</v>
      </c>
      <c r="D14" s="31" t="n">
        <v>24000</v>
      </c>
      <c r="E14" s="31" t="n">
        <v>24000</v>
      </c>
      <c r="F14" s="31" t="n">
        <v>24000</v>
      </c>
      <c r="G14" s="31" t="n">
        <v>24000</v>
      </c>
      <c r="H14" s="31" t="n">
        <v>24000</v>
      </c>
      <c r="I14" s="31" t="n">
        <v>24000</v>
      </c>
      <c r="J14" s="31"/>
      <c r="K14" s="31"/>
      <c r="L14" s="32"/>
      <c r="M14" s="18" t="n">
        <f aca="false">SUM(D14,F14,H14,J14)</f>
        <v>72000</v>
      </c>
      <c r="N14" s="18" t="n">
        <f aca="false">SUM(E14,G14,I14, K14)</f>
        <v>72000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65</v>
      </c>
      <c r="D16" s="31" t="n">
        <v>15000</v>
      </c>
      <c r="E16" s="31" t="n">
        <v>15000</v>
      </c>
      <c r="F16" s="31" t="n">
        <v>15000</v>
      </c>
      <c r="G16" s="31" t="n">
        <v>15000</v>
      </c>
      <c r="H16" s="31" t="n">
        <v>15000</v>
      </c>
      <c r="I16" s="31" t="n">
        <v>15000</v>
      </c>
      <c r="J16" s="31"/>
      <c r="K16" s="31"/>
      <c r="L16" s="32"/>
      <c r="M16" s="18" t="n">
        <f aca="false">SUM(D16,F16,H16,J16)</f>
        <v>45000</v>
      </c>
      <c r="N16" s="18" t="n">
        <f aca="false">SUM(E16,G16,I16, K16)</f>
        <v>45000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 t="n">
        <v>6216.48</v>
      </c>
      <c r="E17" s="31" t="n">
        <v>3840</v>
      </c>
      <c r="F17" s="31" t="n">
        <v>8203.68</v>
      </c>
      <c r="G17" s="31" t="n">
        <v>5117.76</v>
      </c>
      <c r="H17" s="31" t="n">
        <v>8783.04</v>
      </c>
      <c r="I17" s="31" t="n">
        <v>7115.52</v>
      </c>
      <c r="J17" s="31"/>
      <c r="K17" s="31"/>
      <c r="L17" s="32"/>
      <c r="M17" s="18" t="n">
        <f aca="false">SUM(D17,F17,H17,J17)</f>
        <v>23203.2</v>
      </c>
      <c r="N17" s="18" t="n">
        <f aca="false">SUM(E17,G17,I17, K17)</f>
        <v>16073.28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83922.48</v>
      </c>
      <c r="E19" s="18" t="n">
        <f aca="false">SUM(E11:E17)</f>
        <v>51840</v>
      </c>
      <c r="F19" s="18" t="n">
        <f aca="false">SUM(F11:F17)</f>
        <v>110749.68</v>
      </c>
      <c r="G19" s="18" t="n">
        <f aca="false">SUM(G11:G17)</f>
        <v>69089.76</v>
      </c>
      <c r="H19" s="18" t="n">
        <f aca="false">SUM(H11:H17)</f>
        <v>118571.04</v>
      </c>
      <c r="I19" s="18" t="n">
        <f aca="false">SUM(I11:I17)</f>
        <v>96059.52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313243.2</v>
      </c>
      <c r="N19" s="38" t="n">
        <f aca="false">SUM(N11:N17)</f>
        <v>216989.28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85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86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87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88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89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 t="n">
        <v>8237.22</v>
      </c>
      <c r="E17" s="31" t="n">
        <v>5066.12</v>
      </c>
      <c r="F17" s="31" t="n">
        <v>11077.22</v>
      </c>
      <c r="G17" s="31" t="n">
        <v>7906.12</v>
      </c>
      <c r="H17" s="31" t="n">
        <v>4851.1</v>
      </c>
      <c r="I17" s="31" t="n">
        <v>1680</v>
      </c>
      <c r="J17" s="31"/>
      <c r="K17" s="31"/>
      <c r="L17" s="32"/>
      <c r="M17" s="18" t="n">
        <f aca="false">SUM(D17,F17,H17,J17)</f>
        <v>24165.54</v>
      </c>
      <c r="N17" s="18" t="n">
        <f aca="false">SUM(E17,G17,I17, K17)</f>
        <v>14652.24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111202.51</v>
      </c>
      <c r="E19" s="18" t="n">
        <f aca="false">SUM(E11:E17)</f>
        <v>68392.62</v>
      </c>
      <c r="F19" s="18" t="n">
        <f aca="false">SUM(F11:F17)</f>
        <v>149542.51</v>
      </c>
      <c r="G19" s="18" t="n">
        <f aca="false">SUM(G11:G17)</f>
        <v>106732.62</v>
      </c>
      <c r="H19" s="18" t="n">
        <f aca="false">SUM(H11:H17)</f>
        <v>65489.89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326234.91</v>
      </c>
      <c r="N19" s="38" t="n">
        <f aca="false">SUM(N11:N17)</f>
        <v>197805.24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84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46" t="s">
        <v>98</v>
      </c>
      <c r="D11" s="47" t="n">
        <v>20486.53</v>
      </c>
      <c r="E11" s="31" t="n">
        <v>0</v>
      </c>
      <c r="F11" s="47" t="n">
        <v>20486.53</v>
      </c>
      <c r="G11" s="31" t="n">
        <v>0</v>
      </c>
      <c r="H11" s="47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100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101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102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73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103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 t="s">
        <v>104</v>
      </c>
      <c r="D12" s="31" t="n">
        <f aca="false">6000/4.3218</f>
        <v>1388.3104262113</v>
      </c>
      <c r="E12" s="31" t="n">
        <f aca="false">6000/4.3218</f>
        <v>1388.3104262113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105</v>
      </c>
      <c r="D13" s="31" t="n">
        <f aca="false">16000/4.3218</f>
        <v>3702.16113656347</v>
      </c>
      <c r="E13" s="31" t="n">
        <f aca="false">16000/4.3218</f>
        <v>3702.16113656347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106</v>
      </c>
      <c r="D14" s="31" t="n">
        <f aca="false">30000/4.3218</f>
        <v>6941.55213105651</v>
      </c>
      <c r="E14" s="31" t="n">
        <f aca="false">30000/4.3218</f>
        <v>6941.55213105651</v>
      </c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18000/4.3218</f>
        <v>4164.9312786339</v>
      </c>
      <c r="I14" s="31" t="n">
        <f aca="false">18000/4.3218</f>
        <v>4164.9312786339</v>
      </c>
      <c r="J14" s="31"/>
      <c r="K14" s="31"/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107</v>
      </c>
      <c r="D16" s="31" t="n">
        <f aca="false">9000/4.3218</f>
        <v>2082.46563931695</v>
      </c>
      <c r="E16" s="31" t="n">
        <f aca="false">9000/4.3218</f>
        <v>2082.46563931695</v>
      </c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/>
      <c r="K16" s="31"/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f aca="false">260400/3/4.3218</f>
        <v>20084.2241658568</v>
      </c>
      <c r="E17" s="31" t="n">
        <f aca="false">260400/3/4.3218</f>
        <v>20084.2241658568</v>
      </c>
      <c r="F17" s="31" t="n">
        <f aca="false">260400/3/4.3218</f>
        <v>20084.2241658568</v>
      </c>
      <c r="G17" s="31" t="n">
        <f aca="false">260400/3/4.3218</f>
        <v>20084.2241658568</v>
      </c>
      <c r="H17" s="31" t="n">
        <f aca="false">260400/3/4.3218</f>
        <v>20084.2241658568</v>
      </c>
      <c r="I17" s="31" t="n">
        <f aca="false">260400/3/4.3218</f>
        <v>20084.2241658568</v>
      </c>
      <c r="J17" s="31"/>
      <c r="K17" s="31"/>
      <c r="L17" s="32"/>
      <c r="M17" s="18" t="n">
        <f aca="false">SUM(D17,F17,H17,J17)</f>
        <v>60252.6724975705</v>
      </c>
      <c r="N17" s="18" t="n">
        <f aca="false">SUM(E17,G17,I17, K17)</f>
        <v>60252.6724975705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113409.540547457</v>
      </c>
      <c r="E19" s="18" t="n">
        <f aca="false">SUM(E11:E17)</f>
        <v>89731.1305474571</v>
      </c>
      <c r="F19" s="18" t="n">
        <f aca="false">SUM(F11:F17)</f>
        <v>94435.9647225693</v>
      </c>
      <c r="G19" s="18" t="n">
        <f aca="false">SUM(G11:G17)</f>
        <v>70757.5547225693</v>
      </c>
      <c r="H19" s="18" t="n">
        <f aca="false">SUM(H11:H17)</f>
        <v>77776.2396080337</v>
      </c>
      <c r="I19" s="18" t="n">
        <f aca="false">SUM(I11:I17)</f>
        <v>54097.8296080337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285621.74487806</v>
      </c>
      <c r="N19" s="38" t="n">
        <f aca="false">SUM(N11:N17)</f>
        <v>214586.51487806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108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B3" s="2" t="s">
        <v>109</v>
      </c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110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111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112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113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LibreOffice/5.3.7.2.0$Linux_X86_64 LibreOffice_project/30$Build-2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2019-02-16T11:58:18Z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